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885" windowWidth="27555" windowHeight="13065" tabRatio="85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C24" i="15" l="1"/>
  <c r="C27" i="15"/>
  <c r="AK25" i="19" l="1"/>
  <c r="B41" i="22"/>
  <c r="B37" i="22"/>
  <c r="P28" i="5"/>
  <c r="B40" i="22"/>
  <c r="B32" i="22"/>
  <c r="B30" i="22"/>
  <c r="B29" i="22"/>
  <c r="AE27" i="5"/>
  <c r="AD27" i="5"/>
  <c r="AE26" i="5"/>
  <c r="AD26" i="5"/>
  <c r="X27" i="5"/>
  <c r="AC27" i="5"/>
  <c r="AB27" i="5"/>
  <c r="AB26" i="5"/>
  <c r="X26" i="5"/>
  <c r="R27" i="5"/>
  <c r="P27" i="5"/>
  <c r="P26" i="5"/>
  <c r="D27" i="5" l="1"/>
  <c r="C27" i="5"/>
  <c r="M29" i="12" l="1"/>
  <c r="I29" i="12"/>
  <c r="H29" i="12"/>
  <c r="J52" i="15" l="1"/>
  <c r="R32" i="15"/>
  <c r="V32" i="15" s="1"/>
  <c r="N33" i="15"/>
  <c r="N32" i="15"/>
  <c r="J33" i="15"/>
  <c r="Z33" i="15"/>
  <c r="V27" i="15"/>
  <c r="R27" i="15"/>
  <c r="N27" i="15"/>
  <c r="J27" i="15"/>
  <c r="AC32" i="15" l="1"/>
  <c r="V33" i="15"/>
  <c r="R33" i="15"/>
  <c r="AC24" i="15"/>
  <c r="P24" i="15"/>
  <c r="L24" i="15"/>
  <c r="H24" i="15"/>
  <c r="F24" i="15"/>
  <c r="Z52" i="15"/>
  <c r="D52" i="15"/>
  <c r="C52" i="15"/>
  <c r="K52" i="15"/>
  <c r="AC33" i="15" l="1"/>
  <c r="AC52" i="15"/>
  <c r="AB24" i="15"/>
  <c r="AC27" i="15" l="1"/>
  <c r="AB27" i="15"/>
  <c r="AB32" i="15"/>
  <c r="AB33" i="15"/>
  <c r="AB34" i="15"/>
  <c r="X27" i="17" l="1"/>
  <c r="V27" i="17"/>
  <c r="T27" i="17"/>
  <c r="P27" i="17"/>
  <c r="Q27" i="17" s="1"/>
  <c r="W27" i="17" s="1"/>
  <c r="J27" i="17"/>
  <c r="I27" i="17"/>
  <c r="G27" i="17"/>
  <c r="F27" i="17"/>
  <c r="O27" i="17" s="1"/>
  <c r="S27" i="17" s="1"/>
  <c r="U27" i="17" l="1"/>
  <c r="Y27" i="17" s="1"/>
  <c r="P52" i="15"/>
  <c r="L52" i="15"/>
  <c r="H52" i="15"/>
  <c r="P27" i="15"/>
  <c r="L27" i="15"/>
  <c r="H27" i="15"/>
  <c r="R26" i="5" l="1"/>
  <c r="L34" i="15"/>
  <c r="H34" i="15"/>
  <c r="M33" i="15"/>
  <c r="L33" i="15"/>
  <c r="H33" i="15"/>
  <c r="M32" i="15"/>
  <c r="L32" i="15"/>
  <c r="H32" i="15"/>
  <c r="F27" i="15" l="1"/>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<sst xmlns="http://schemas.openxmlformats.org/spreadsheetml/2006/main" count="2072" uniqueCount="635">
  <si>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</si>
  <si>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</si>
  <si>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</si>
  <si>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</si>
  <si>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</si>
  <si>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</si>
  <si>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</si>
  <si>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</si>
  <si>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</si>
  <si>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</si>
  <si>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</si>
  <si>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</si>
  <si>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</si>
  <si>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</si>
  <si>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</si>
  <si>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</si>
  <si>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</si>
  <si>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</si>
  <si>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</si>
  <si>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</si>
  <si>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</si>
  <si>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</si>
  <si>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</si>
  <si>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</si>
  <si>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</si>
  <si>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</si>
  <si>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</si>
  <si>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</si>
  <si>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</si>
  <si>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</si>
  <si>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</si>
  <si>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</si>
  <si>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</si>
  <si>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</si>
  <si>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</si>
  <si>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</si>
  <si>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</si>
  <si>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</si>
  <si>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</si>
  <si>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</si>
  <si>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</si>
  <si>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</si>
  <si>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</si>
  <si>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</si>
  <si>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</si>
  <si>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</si>
  <si>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</si>
  <si>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</si>
  <si>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</si>
  <si>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</si>
  <si>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</si>
  <si>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</si>
  <si>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</si>
  <si>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</si>
  <si>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</si>
  <si>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</si>
  <si>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</si>
  <si>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</si>
  <si>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</si>
  <si>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</si>
  <si>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</si>
  <si>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</si>
  <si>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</si>
  <si>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</si>
  <si>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</si>
  <si>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</si>
  <si>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</si>
  <si>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</si>
  <si>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</si>
  <si>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</si>
  <si>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</si>
  <si>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</si>
  <si>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</si>
  <si>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</si>
  <si>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</si>
  <si>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</si>
  <si>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</si>
  <si>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</si>
  <si>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</si>
  <si>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</si>
  <si>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</si>
  <si>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</si>
  <si>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</si>
  <si>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</si>
  <si>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</si>
  <si>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</si>
  <si>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</si>
  <si>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</si>
  <si>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</si>
  <si>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</si>
  <si>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</si>
  <si>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</si>
  <si>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</si>
  <si>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</si>
  <si>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</si>
  <si>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</si>
  <si>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</si>
  <si>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</si>
  <si>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</si>
  <si>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</si>
  <si>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</si>
  <si>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</si>
  <si>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</si>
  <si>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</si>
  <si>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</si>
  <si>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</si>
  <si>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</si>
  <si>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</si>
  <si>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</si>
  <si>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</si>
  <si>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</si>
  <si>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</si>
  <si>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</si>
  <si>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</si>
  <si>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</si>
  <si>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</si>
  <si>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</si>
  <si>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</si>
  <si>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</si>
  <si>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</si>
  <si>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</si>
  <si>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</si>
  <si>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</si>
  <si>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</si>
  <si>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</si>
  <si>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</si>
  <si>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</si>
  <si>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</si>
  <si>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</si>
  <si>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</si>
  <si>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</si>
  <si>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</si>
  <si>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</si>
  <si>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</si>
  <si>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</si>
  <si>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</si>
  <si>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</si>
  <si>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</si>
  <si>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</si>
  <si>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</si>
  <si>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</si>
  <si>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</si>
  <si>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</si>
  <si>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</si>
  <si>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</si>
  <si>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</si>
  <si>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</si>
  <si>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</si>
  <si>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</si>
  <si>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</si>
  <si>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</si>
  <si>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</si>
  <si>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</si>
  <si>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</si>
  <si>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</si>
  <si>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</si>
  <si>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</si>
  <si>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</si>
  <si>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</si>
  <si>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</si>
  <si>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</si>
  <si>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</si>
  <si>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</si>
  <si>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</si>
  <si>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</si>
  <si>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</si>
  <si>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</si>
  <si>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</si>
  <si>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</si>
  <si>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</si>
  <si>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</si>
  <si>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</si>
  <si>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</si>
  <si>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</si>
  <si>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</si>
  <si>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</si>
  <si>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</si>
  <si>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</si>
  <si>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</si>
  <si>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</si>
  <si>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</si>
  <si>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</si>
  <si>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</si>
  <si>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</si>
  <si>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</si>
  <si>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</si>
  <si>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</si>
  <si>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</si>
  <si>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</si>
  <si>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</si>
  <si>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</si>
  <si>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</si>
  <si>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</si>
  <si>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</si>
  <si>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</si>
  <si>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</si>
  <si>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</si>
  <si>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</si>
  <si>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</si>
  <si>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</si>
  <si>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</si>
  <si>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</si>
  <si>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</si>
  <si>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</si>
  <si>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</si>
  <si>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</si>
  <si>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</si>
  <si>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</si>
  <si>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</si>
  <si>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</si>
  <si>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</si>
  <si>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</si>
  <si>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</si>
  <si>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</si>
  <si>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</si>
  <si>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</si>
  <si>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</si>
  <si>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</si>
  <si>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</si>
  <si>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</si>
  <si>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</si>
  <si>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</si>
  <si>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</si>
  <si>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</si>
  <si>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</si>
  <si>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</si>
  <si>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</si>
  <si>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</si>
  <si>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</si>
  <si>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</si>
  <si>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</si>
  <si>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</si>
  <si>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</si>
  <si>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</si>
  <si>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</si>
  <si>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</si>
  <si>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</si>
  <si>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</si>
  <si>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</si>
  <si>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</si>
  <si>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</si>
  <si>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</si>
  <si>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</si>
  <si>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</si>
  <si>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</si>
  <si>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</si>
  <si>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</si>
  <si>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</si>
  <si>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</si>
  <si>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</si>
  <si>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</si>
  <si>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</si>
  <si>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</si>
  <si>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</si>
  <si>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</si>
  <si>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</si>
  <si>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</si>
  <si>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</si>
  <si>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</si>
  <si>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</si>
  <si>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</si>
  <si>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</si>
  <si>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</si>
  <si>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</si>
  <si>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</si>
  <si>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</si>
  <si>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</si>
  <si>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</si>
  <si>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</si>
  <si>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</si>
  <si>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</si>
  <si>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</si>
  <si>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</si>
  <si>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</si>
  <si>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</si>
  <si>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</si>
  <si>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</si>
  <si>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</si>
  <si>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</si>
  <si>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</si>
  <si>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</si>
  <si>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</si>
  <si>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</si>
  <si>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</si>
  <si>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</si>
  <si>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</si>
  <si>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</si>
  <si>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</si>
  <si>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</si>
  <si>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</si>
  <si>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</si>
  <si>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</si>
  <si>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</si>
  <si>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</si>
  <si>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</si>
  <si>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</si>
  <si>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</si>
  <si>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</si>
  <si>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</si>
  <si>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</si>
  <si>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</si>
  <si>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</si>
  <si>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</si>
  <si>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</si>
  <si>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</si>
  <si>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</si>
  <si>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</si>
  <si>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</si>
  <si>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</si>
  <si>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</si>
  <si>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</si>
  <si>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</si>
  <si>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</si>
  <si>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</si>
  <si>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</si>
  <si>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</si>
  <si>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</si>
  <si>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</si>
  <si>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</si>
  <si>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</si>
  <si>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</si>
  <si>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</si>
  <si>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</si>
  <si>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</si>
  <si>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</si>
  <si>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</si>
  <si>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</si>
  <si>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</si>
  <si>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</si>
  <si>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</si>
  <si>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</si>
  <si>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</si>
  <si>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</si>
  <si>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</si>
  <si>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</si>
  <si>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</si>
  <si>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</si>
  <si>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</si>
  <si>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</si>
  <si>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</si>
  <si>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</si>
  <si>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</si>
  <si>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</si>
  <si>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</si>
  <si>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</si>
  <si>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</si>
  <si>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</si>
  <si>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</si>
  <si>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</si>
  <si>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</si>
  <si>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</si>
  <si>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</si>
  <si>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</si>
  <si>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</si>
  <si>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</si>
  <si>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</si>
  <si>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</si>
  <si>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</si>
  <si>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</si>
  <si>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</si>
  <si>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</si>
  <si>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</si>
  <si>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</si>
  <si>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</si>
  <si>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</si>
  <si>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</si>
  <si>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</si>
  <si>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</si>
  <si>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</si>
  <si>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</si>
  <si>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</si>
  <si>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</si>
  <si>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</si>
  <si>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</si>
  <si>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</si>
  <si>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</si>
  <si>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</si>
  <si>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</si>
  <si>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</si>
  <si>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</si>
  <si>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</si>
  <si>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</si>
  <si>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</si>
  <si>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</si>
  <si>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</si>
  <si>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</si>
  <si>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</si>
  <si>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</si>
  <si>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</si>
  <si>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</si>
  <si>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</si>
  <si>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</si>
  <si>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</si>
  <si>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</si>
  <si>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</si>
  <si>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</si>
  <si>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</si>
  <si>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</si>
  <si>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</si>
  <si>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</si>
  <si>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</si>
  <si>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</si>
  <si>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</si>
  <si>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</si>
  <si>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</si>
  <si>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</si>
  <si>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</si>
  <si>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</si>
  <si>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</si>
  <si>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</si>
  <si>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</si>
  <si>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</si>
  <si>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</si>
  <si>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</si>
  <si>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</si>
  <si>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</si>
  <si>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</si>
  <si>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</si>
  <si>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</si>
  <si>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</si>
  <si>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</si>
  <si>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</si>
  <si>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</si>
  <si>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</si>
  <si>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</si>
  <si>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</si>
  <si>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</si>
  <si>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</si>
  <si>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</si>
  <si>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</si>
  <si>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</si>
  <si>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</si>
  <si>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</si>
  <si>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</si>
  <si>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</si>
  <si>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</si>
  <si>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</si>
  <si>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</si>
  <si>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</si>
  <si>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</si>
  <si>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</si>
  <si>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</si>
  <si>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</si>
  <si>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</si>
  <si>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</si>
  <si>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</si>
  <si>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</si>
  <si>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</si>
  <si>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</si>
  <si>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</si>
  <si>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</si>
  <si>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</si>
  <si>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</si>
  <si>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</si>
  <si>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</si>
  <si>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</si>
  <si>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</si>
  <si>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</si>
  <si>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</si>
  <si>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</si>
  <si>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</si>
  <si>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</si>
  <si>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</si>
  <si>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</si>
  <si>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</si>
  <si>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</si>
  <si>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</si>
  <si>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</si>
  <si>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</si>
  <si>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</si>
  <si>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</si>
  <si>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</si>
  <si>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</si>
  <si>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</si>
  <si>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</si>
  <si>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</si>
  <si>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</si>
  <si>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</si>
  <si>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</si>
  <si>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</si>
  <si>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 xml:space="preserve">   К_PS10</t>
  </si>
  <si>
    <t xml:space="preserve">                             Реконструкция ОРУ - 35/6 кВ ПС № 10 с заменой трансформаторов                                                                                                                                                                                                </t>
  </si>
  <si>
    <t>Реконструкция, модернизация, техническое перевооружение</t>
  </si>
  <si>
    <t>В целях снижения кол-ва и времени отключения потребителей  в аварийных и ремонтныхрежимах, необходима замена изношенного оборудования на новое ПС 35/6 кВ №10 "Разрез Киселевский" была введена в эксплуатацию в 1971 г. оборудование РУ-6 физически и морально устарело, выработав  ресурсы.</t>
  </si>
  <si>
    <t>Сибирский Федеральный округ</t>
  </si>
  <si>
    <t>Кемеровская область, г. Киселевск</t>
  </si>
  <si>
    <t>не требуется</t>
  </si>
  <si>
    <t>имеется</t>
  </si>
  <si>
    <t>нд</t>
  </si>
  <si>
    <t>ПС 35/6 кВ №10 "Разрез Киселевский"</t>
  </si>
  <si>
    <t xml:space="preserve">Трансформатор Силовой </t>
  </si>
  <si>
    <t>Т-2</t>
  </si>
  <si>
    <t>ВМП-10/600</t>
  </si>
  <si>
    <t xml:space="preserve">                                                                                                                                     Общество с ограниченной ответственностью "ОЭСК"                                                                                                                                                      </t>
  </si>
  <si>
    <t xml:space="preserve">                                                                                                                                       Реконструкция ОРУ - 35/6 кВ ПС № 10 с заменой трансформаторов          </t>
  </si>
  <si>
    <t xml:space="preserve">                                                                                                                                                                               К_PS10                </t>
  </si>
  <si>
    <t xml:space="preserve">                                                                                                                                                                                                            Общество с ограниченной ответственностью "ОЭСК"                                                                                                                                                       </t>
  </si>
  <si>
    <t xml:space="preserve">                                                                                                                                                                                                                                               К_PS10                </t>
  </si>
  <si>
    <t xml:space="preserve">                                                                                                                                         Реконструкция ОРУ - 35/6 кВ ПС № 10 с заменой трансформаторов                                                                                                                                                                                                                </t>
  </si>
  <si>
    <t>КРУ-6 кВ</t>
  </si>
  <si>
    <t>КРУН-10 кВ</t>
  </si>
  <si>
    <t>ТДНС-10000/35/6 916 А</t>
  </si>
  <si>
    <t>ТДНС-10000/35/6 УХЛ</t>
  </si>
  <si>
    <t>Объектом является техническое перевооружение ПС 35/6 кВ №10 «Разрез Киселевский», расположенной в г. Киселевск, р-он Афонино, в северо-западной части по направлению от центра города. От ПС 35/6 кВ №10 «Разрез Киселевский» осуществляется электроснабжение потребителей ООО «Разрез Киселевский».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</si>
  <si>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Объектом является техническое перевооружение ПС 35/6 кВ №10 «Разрез Киселевский».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</si>
  <si>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отсутствуют</t>
  </si>
  <si>
    <t xml:space="preserve">                      Общество с Ограниченной ответственностью ООО "ОЭСК"</t>
  </si>
  <si>
    <t xml:space="preserve">                        К_PS10                </t>
  </si>
  <si>
    <t xml:space="preserve">                                                           Реконструкция ОРУ - 35/6 кВ ПС № 10 с заменой трансформаторов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</si>
  <si>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</si>
  <si>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</si>
  <si>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</si>
  <si>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</si>
  <si>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</si>
  <si>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</si>
  <si>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</si>
  <si>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</si>
  <si>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</si>
  <si>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</si>
  <si>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</si>
  <si>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</si>
  <si>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</si>
  <si>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</si>
  <si>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</si>
  <si>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</si>
  <si>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</si>
  <si>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</si>
  <si>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</si>
  <si>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</si>
  <si>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r>
      <t>S</t>
    </r>
    <r>
      <rPr>
        <vertAlign val="superscript"/>
        <sz val="12"/>
        <color theme="1"/>
        <rFont val="Times New Roman"/>
        <family val="1"/>
        <charset val="204"/>
      </rPr>
      <t>год (-2)</t>
    </r>
    <r>
      <rPr>
        <sz val="12"/>
        <color theme="1"/>
        <rFont val="Times New Roman"/>
        <family val="1"/>
        <charset val="204"/>
      </rPr>
      <t>Ti</t>
    </r>
  </si>
  <si>
    <r>
      <t>S</t>
    </r>
    <r>
      <rPr>
        <vertAlign val="superscript"/>
        <sz val="12"/>
        <color theme="1"/>
        <rFont val="Times New Roman"/>
        <family val="1"/>
        <charset val="204"/>
      </rPr>
      <t>год (-2)</t>
    </r>
    <r>
      <rPr>
        <sz val="12"/>
        <color theme="1"/>
        <rFont val="Times New Roman"/>
        <family val="1"/>
        <charset val="204"/>
      </rPr>
      <t>Ni</t>
    </r>
  </si>
  <si>
    <r>
      <t>S</t>
    </r>
    <r>
      <rPr>
        <vertAlign val="superscript"/>
        <sz val="12"/>
        <color theme="1"/>
        <rFont val="Times New Roman"/>
        <family val="1"/>
        <charset val="204"/>
      </rPr>
      <t>год (-2)</t>
    </r>
    <r>
      <rPr>
        <sz val="12"/>
        <color theme="1"/>
        <rFont val="Times New Roman"/>
        <family val="1"/>
        <charset val="204"/>
      </rPr>
      <t>Pi</t>
    </r>
  </si>
  <si>
    <r>
      <t>S</t>
    </r>
    <r>
      <rPr>
        <vertAlign val="superscript"/>
        <sz val="12"/>
        <color theme="1"/>
        <rFont val="Times New Roman"/>
        <family val="1"/>
        <charset val="204"/>
      </rPr>
      <t>год (-2)</t>
    </r>
    <r>
      <rPr>
        <sz val="12"/>
        <color theme="1"/>
        <rFont val="Times New Roman"/>
        <family val="1"/>
        <charset val="204"/>
      </rPr>
      <t>Ti·Ni</t>
    </r>
  </si>
  <si>
    <r>
      <t>S</t>
    </r>
    <r>
      <rPr>
        <vertAlign val="superscript"/>
        <sz val="12"/>
        <color theme="1"/>
        <rFont val="Times New Roman"/>
        <family val="1"/>
        <charset val="204"/>
      </rPr>
      <t>год (-2)</t>
    </r>
    <r>
      <rPr>
        <sz val="12"/>
        <color theme="1"/>
        <rFont val="Times New Roman"/>
        <family val="1"/>
        <charset val="204"/>
      </rPr>
      <t>Ti·Pi</t>
    </r>
  </si>
  <si>
    <r>
      <t>S</t>
    </r>
    <r>
      <rPr>
        <vertAlign val="superscript"/>
        <sz val="12"/>
        <color theme="1"/>
        <rFont val="Times New Roman"/>
        <family val="1"/>
        <charset val="204"/>
      </rPr>
      <t>год (-2)</t>
    </r>
    <r>
      <rPr>
        <sz val="12"/>
        <color theme="1"/>
        <rFont val="Times New Roman"/>
        <family val="1"/>
        <charset val="204"/>
      </rPr>
      <t>Ti·Ni/Nt</t>
    </r>
  </si>
  <si>
    <r>
      <t>S</t>
    </r>
    <r>
      <rPr>
        <vertAlign val="superscript"/>
        <sz val="12"/>
        <color theme="1"/>
        <rFont val="Times New Roman"/>
        <family val="1"/>
        <charset val="204"/>
      </rPr>
      <t>год (-2)</t>
    </r>
    <r>
      <rPr>
        <sz val="12"/>
        <color theme="1"/>
        <rFont val="Times New Roman"/>
        <family val="1"/>
        <charset val="204"/>
      </rPr>
      <t>Ni/Nt</t>
    </r>
  </si>
  <si>
    <t xml:space="preserve"> Общество с Ограниченной ответственностью ООО "ОЭСК"    </t>
  </si>
  <si>
    <t xml:space="preserve"> К_PS10    </t>
  </si>
  <si>
    <t xml:space="preserve">  Реконструкция ОРУ - 35/6 кВ ПС № 10 с заменой трансформаторов     </t>
  </si>
  <si>
    <t xml:space="preserve"> Общество с Ограниченной ответственностью ООО "ОЭСК"</t>
  </si>
  <si>
    <t xml:space="preserve">      К_PS10              </t>
  </si>
  <si>
    <t xml:space="preserve"> Реконструкция ОРУ - 35/6 кВ ПС № 10 с заменой трансформаторов          </t>
  </si>
  <si>
    <t>Год 2020</t>
  </si>
  <si>
    <t>Год 2021</t>
  </si>
  <si>
    <t xml:space="preserve"> по состоянию на 01.01.года 2019</t>
  </si>
  <si>
    <t>по состоянию на 01.01.2020</t>
  </si>
  <si>
    <t>Общество с Ограниченной ответственностью ООО "ОЭСК"</t>
  </si>
  <si>
    <t xml:space="preserve"> Реконструкция ОРУ - 35/6 кВ ПС № 10 с заменой трансформаторов      </t>
  </si>
  <si>
    <t xml:space="preserve">                                                                                                                                     К_PS10                                                                                                                                                                                                                     </t>
  </si>
  <si>
    <t xml:space="preserve">                                                                              Реконструкция ОРУ - 35/6 кВ ПС № 10 с заменой трансформаторов                                                                                                                                        </t>
  </si>
  <si>
    <t>ООО "ОЭСК" Кемеровская область, г. Прокопьевск, ул. Гайдара 43 помещение 1 П.</t>
  </si>
  <si>
    <t xml:space="preserve">                                                    Общество с Ограниченной ответственностью ООО "ОЭСК"    </t>
  </si>
  <si>
    <t xml:space="preserve">                      К_PS10            </t>
  </si>
  <si>
    <t xml:space="preserve">Реконструкция ОРУ - 35/6 кВ ПС № 10 с заменой трансформаторов        </t>
  </si>
  <si>
    <t xml:space="preserve">Ячейки КРУ-6 кВ, силовой трансформатор </t>
  </si>
  <si>
    <t>Электронные торги</t>
  </si>
  <si>
    <t>выявится по результатам проведение закупки</t>
  </si>
  <si>
    <t>Объектный сметный расчет</t>
  </si>
  <si>
    <t>Выполнение работ подрядным способом</t>
  </si>
  <si>
    <t>ООО "ОЭСК"</t>
  </si>
  <si>
    <t xml:space="preserve">Электросетевая компания </t>
  </si>
  <si>
    <t>Комплексное распределительное устройство</t>
  </si>
  <si>
    <t xml:space="preserve">Общество с ограниченной ответственностью "ОЭСК"    </t>
  </si>
  <si>
    <t xml:space="preserve"> Реконструкция ОРУ - 35/6 кВ ПС № 10 с заменой трансформаторов   </t>
  </si>
  <si>
    <t>Реконструкция</t>
  </si>
  <si>
    <t>Сметная стоимость проекта в ценах 2020 года с НДС, млн. руб.</t>
  </si>
  <si>
    <t xml:space="preserve"> ПС 35/6кВ "р-з Киселевский" №10</t>
  </si>
  <si>
    <t xml:space="preserve">Протокол б/н от 26.11.2018 и от 27.11.2018г. </t>
  </si>
  <si>
    <t>Срабатываение ЗЗ</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</si>
  <si>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</si>
  <si>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 xml:space="preserve">    К_PS10 </t>
  </si>
  <si>
    <t xml:space="preserve">                                                                                                                                                                                        Реконструкция ОРУ - 35/6 кВ ПС № 10 с заменой трансформаторов                                                                                                                                                                                                          </t>
  </si>
  <si>
    <t xml:space="preserve">                             Реконструкция ОРУ - 35/6 кВ ПС № 10 с заменой трансформаторов                                                                                                                                                                                         </t>
  </si>
  <si>
    <t>Общество с ограниченной ответственностью "ООО "ОЭСК"</t>
  </si>
  <si>
    <t xml:space="preserve">      К_PS10   </t>
  </si>
  <si>
    <t>2020</t>
  </si>
  <si>
    <t>2020;2024</t>
  </si>
  <si>
    <t>Удельные стоимостные показатели реализации инвестиционного проекта. С НДС</t>
  </si>
  <si>
    <t xml:space="preserve">ячейки КРУ-6 кВ, силовой трансформатор </t>
  </si>
  <si>
    <t>План (факт) года 2020)</t>
  </si>
  <si>
    <t>№42ru4230600-8-2019</t>
  </si>
  <si>
    <t>13 ячеек ЗРУ 6 кВ-4 этап, 1 силовой трансформатор ТДНС-1000/35/6</t>
  </si>
  <si>
    <t>не пременимо</t>
  </si>
  <si>
    <t>нет</t>
  </si>
  <si>
    <t>Акт №5-4 разграничения балансовой принадлежности сетей и эксплуатационной ответственности сторон от 18.07.2012 года</t>
  </si>
  <si>
    <t>Действующий</t>
  </si>
  <si>
    <t>г. Киселевск, район Афонино, тер-рия Разреза Киселевский</t>
  </si>
  <si>
    <t>ООО "Разрез Киселевский"</t>
  </si>
  <si>
    <t>фидер №2</t>
  </si>
  <si>
    <t>фидер №3</t>
  </si>
  <si>
    <t>фидер №4</t>
  </si>
  <si>
    <t>фидер №5</t>
  </si>
  <si>
    <t>фидер №6</t>
  </si>
  <si>
    <t>фидер №11</t>
  </si>
  <si>
    <t>фидер №12</t>
  </si>
  <si>
    <t>Год раскрытия информации: 2021 год</t>
  </si>
  <si>
    <t>запрос котировок</t>
  </si>
  <si>
    <t>ДФА</t>
  </si>
  <si>
    <t>ООО ОЭСК</t>
  </si>
  <si>
    <t xml:space="preserve">электросетевая компания </t>
  </si>
  <si>
    <t>ООО "СибЭТС";</t>
  </si>
  <si>
    <t>ООО СибЭТС</t>
  </si>
  <si>
    <t xml:space="preserve">Силовой трансформатор </t>
  </si>
  <si>
    <t>РТС</t>
  </si>
  <si>
    <t>06.2020</t>
  </si>
  <si>
    <t xml:space="preserve"> 2024 г силовой трансформатор</t>
  </si>
  <si>
    <t>Силовой трансформатор приобретение и монтаж в 2024 г. хозспособом</t>
  </si>
  <si>
    <t xml:space="preserve">Ячейки КРУ 6 кв в полном объеме по договору ДФА </t>
  </si>
  <si>
    <t>ООО "СибЭТС"</t>
  </si>
  <si>
    <t>объем заключенного договора в ценах 2020 года с НДС, млн. руб.</t>
  </si>
  <si>
    <t>Поставка  КРУ-6 кВ и ПНР</t>
  </si>
  <si>
    <t>Год раскрытия информации:2021год</t>
  </si>
  <si>
    <t>13 ячеек КРУ6кВ, ОПС и ВиК</t>
  </si>
  <si>
    <t>Объектный сметный расчет, коммерческое предложение. УНС.ДФА, ДП</t>
  </si>
  <si>
    <t>ООО СименсФинанс, трансформатор силовой поставщик определится после конкурсного отбора</t>
  </si>
  <si>
    <t>По договору ДФА выполняется поставка и ПНР ячеек КРУ6 кВ. в объеме 100 % силовой трансформатор переносится на 2024 г, монтаж хозспособом</t>
  </si>
  <si>
    <t>ООО СименсФинанс</t>
  </si>
  <si>
    <t>ДП- Шинные мосты, Вводдные мосты, ВиК и ОПС</t>
  </si>
  <si>
    <t>Монтаж шинных и вводных мостов систем ВиК, ОПС</t>
  </si>
  <si>
    <t>Год раскрытия информации: 2022 год</t>
  </si>
  <si>
    <t>Год раскрытия информации: 2022год</t>
  </si>
  <si>
    <t>Год раскрытия информации:2022 год</t>
  </si>
  <si>
    <t>Год раскрытия информации: 2022  год</t>
  </si>
  <si>
    <t xml:space="preserve">В связи с тем, что ПС 35/6 кВ №10 «Разрез Киселевский» была введена в эксплуатацию в 1971 году, оборудование  открытого типа РУ-6 кВ физически и морально устарело, выработав свои ресурсы. По результатам проверки технического состояния электрооборудования требуется полная замена оборудования РУ-6 кВ на новое с переносом с ОРУ-6 кВ в ЗРУ-6 кВ. </t>
  </si>
  <si>
    <t xml:space="preserve">Монтаж и наладка Шкафов КРУ-6кВ; монтаж межсекционных шинных мостов ; Устройство вводных мостов;Подлючение потребителей. Замена силового трансформатора Т-2 Пусконаладочные работы - работы  завершены в 2020 г. </t>
  </si>
  <si>
    <t xml:space="preserve">Оплата лизинговых платежей </t>
  </si>
  <si>
    <t>2023 г.</t>
  </si>
  <si>
    <t>2020;2023</t>
  </si>
  <si>
    <t xml:space="preserve">Получено, введено в эксплуатацию </t>
  </si>
  <si>
    <t>Получено</t>
  </si>
  <si>
    <t>2020-2021</t>
  </si>
  <si>
    <t>Год раскрытия информации:2022  год</t>
  </si>
  <si>
    <t>2020:2023</t>
  </si>
  <si>
    <t>исполняется(оплата лизинговых платежей)</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</si>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</sst>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b/>
      <sz val="10"/>
      <color theme="1"/>
      <name val="Times New Roman"/>
      <family val="1"/>
      <charset val="204"/>
    </font>
    <font>
      <u/>
      <sz val="9"/>
      <color theme="1"/>
      <name val="Times New Roman"/>
      <family val="1"/>
      <charset val="204"/>
    </font>
    <font>
      <u/>
      <sz val="12"/>
      <color theme="1"/>
      <name val="Times New Roman"/>
      <family val="1"/>
      <charset val="204"/>
    </font>
    <font>
      <sz val="8"/>
      <color rgb="FFFF0000"/>
      <name val="Times New Roman"/>
      <family val="1"/>
      <charset val="204"/>
    </font>
    <font>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horizontal="center" vertical="center"/>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65"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8" fillId="0" borderId="1" xfId="49" applyFont="1" applyBorder="1" applyAlignment="1">
      <alignment horizontal="center" vertical="center" wrapText="1"/>
    </xf>
    <xf numFmtId="0" fontId="40" fillId="0" borderId="1" xfId="0" applyFont="1" applyBorder="1" applyAlignment="1">
      <alignment horizontal="center" vertical="center"/>
    </xf>
    <xf numFmtId="0" fontId="43" fillId="0" borderId="0" xfId="2" applyFont="1" applyFill="1" applyAlignment="1">
      <alignment horizontal="center" vertical="top" wrapText="1"/>
    </xf>
    <xf numFmtId="168" fontId="7" fillId="0" borderId="1" xfId="0" applyNumberFormat="1" applyFont="1" applyBorder="1" applyAlignment="1">
      <alignment horizontal="center" vertical="center"/>
    </xf>
    <xf numFmtId="168" fontId="7" fillId="0" borderId="1" xfId="0" applyNumberFormat="1" applyFont="1" applyBorder="1" applyAlignment="1">
      <alignment horizontal="center" vertical="center" wrapText="1"/>
    </xf>
    <xf numFmtId="170"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65" fillId="0" borderId="0" xfId="1" applyFont="1" applyAlignment="1">
      <alignment vertical="center" wrapText="1"/>
    </xf>
    <xf numFmtId="0" fontId="61"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0" fontId="43" fillId="0" borderId="1" xfId="2" applyFont="1" applyFill="1" applyBorder="1" applyAlignment="1">
      <alignment horizontal="center" vertical="center" wrapText="1"/>
    </xf>
    <xf numFmtId="168" fontId="11" fillId="0" borderId="1" xfId="2" applyNumberFormat="1" applyFont="1" applyBorder="1"/>
    <xf numFmtId="168" fontId="11" fillId="0" borderId="0" xfId="2" applyNumberFormat="1" applyFont="1"/>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69" fillId="0" borderId="1" xfId="1" applyFont="1" applyBorder="1" applyAlignment="1">
      <alignment horizontal="center" vertical="center"/>
    </xf>
    <xf numFmtId="0" fontId="40" fillId="0" borderId="4" xfId="1" applyFont="1" applyBorder="1" applyAlignment="1">
      <alignment horizontal="left" vertical="center" wrapText="1"/>
    </xf>
    <xf numFmtId="0" fontId="36" fillId="0" borderId="1" xfId="49" applyFont="1" applyBorder="1"/>
    <xf numFmtId="2" fontId="36" fillId="0" borderId="1" xfId="49" applyNumberFormat="1" applyFont="1" applyBorder="1" applyAlignment="1">
      <alignment wrapText="1"/>
    </xf>
    <xf numFmtId="171" fontId="37" fillId="0" borderId="1" xfId="49" applyNumberFormat="1" applyFont="1" applyBorder="1" applyAlignment="1">
      <alignment horizontal="center" vertical="center" wrapText="1"/>
    </xf>
    <xf numFmtId="0" fontId="36" fillId="0" borderId="1" xfId="49" applyFont="1" applyBorder="1" applyAlignment="1">
      <alignment wrapText="1"/>
    </xf>
    <xf numFmtId="171" fontId="36" fillId="0" borderId="1" xfId="49" applyNumberFormat="1" applyFont="1" applyBorder="1"/>
    <xf numFmtId="17" fontId="37" fillId="0" borderId="1" xfId="49" applyNumberFormat="1" applyFont="1" applyBorder="1" applyAlignment="1">
      <alignment horizontal="center" vertical="center" wrapText="1"/>
    </xf>
    <xf numFmtId="49" fontId="36" fillId="0" borderId="1" xfId="49" applyNumberFormat="1" applyFont="1" applyBorder="1" applyAlignment="1">
      <alignment wrapText="1"/>
    </xf>
    <xf numFmtId="171"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0" fillId="0" borderId="6"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2"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61" fillId="0" borderId="0" xfId="1" applyFont="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071296"/>
        <c:axId val="98072832"/>
      </c:lineChart>
      <c:catAx>
        <c:axId val="98071296"/>
        <c:scaling>
          <c:orientation val="minMax"/>
        </c:scaling>
        <c:delete val="0"/>
        <c:axPos val="b"/>
        <c:numFmt formatCode="General" sourceLinked="1"/>
        <c:majorTickMark val="out"/>
        <c:minorTickMark val="none"/>
        <c:tickLblPos val="nextTo"/>
        <c:crossAx val="98072832"/>
        <c:crosses val="autoZero"/>
        <c:auto val="1"/>
        <c:lblAlgn val="ctr"/>
        <c:lblOffset val="100"/>
        <c:noMultiLvlLbl val="0"/>
      </c:catAx>
      <c:valAx>
        <c:axId val="98072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0712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C48" sqref="C48"/>
    </sheetView>
  </sheetViews>
  <sheetFormatPr defaultRowHeight="15" x14ac:dyDescent="0.25"/>
  <cols>
    <col min="1" max="1" width="6.140625" style="1" customWidth="1"/>
    <col min="2" max="2" width="53.5703125" style="1" customWidth="1"/>
    <col min="3" max="3" width="91.42578125" style="19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4" t="s">
        <v>70</v>
      </c>
      <c r="F1" s="16"/>
      <c r="G1" s="16"/>
    </row>
    <row r="2" spans="1:22" s="12" customFormat="1" ht="18.75" customHeight="1" x14ac:dyDescent="0.2">
      <c r="A2" s="18"/>
      <c r="C2" s="194" t="s">
        <v>11</v>
      </c>
      <c r="F2" s="16"/>
      <c r="G2" s="16"/>
    </row>
    <row r="3" spans="1:22" s="12" customFormat="1" ht="18.75" x14ac:dyDescent="0.2">
      <c r="A3" s="17"/>
      <c r="C3" s="194" t="s">
        <v>69</v>
      </c>
      <c r="F3" s="16"/>
      <c r="G3" s="16"/>
    </row>
    <row r="4" spans="1:22" s="12" customFormat="1" ht="18.75" x14ac:dyDescent="0.3">
      <c r="A4" s="17"/>
      <c r="C4" s="184"/>
      <c r="F4" s="16"/>
      <c r="G4" s="16"/>
      <c r="H4" s="15"/>
    </row>
    <row r="5" spans="1:22" s="12" customFormat="1" ht="15.75" x14ac:dyDescent="0.25">
      <c r="A5" s="276" t="s">
        <v>619</v>
      </c>
      <c r="B5" s="276"/>
      <c r="C5" s="276"/>
      <c r="D5" s="177"/>
      <c r="E5" s="177"/>
      <c r="F5" s="177"/>
      <c r="G5" s="177"/>
      <c r="H5" s="177"/>
      <c r="I5" s="177"/>
      <c r="J5" s="177"/>
    </row>
    <row r="6" spans="1:22" s="12" customFormat="1" ht="18.75" x14ac:dyDescent="0.3">
      <c r="A6" s="17"/>
      <c r="C6" s="184"/>
      <c r="F6" s="16"/>
      <c r="G6" s="16"/>
      <c r="H6" s="15"/>
    </row>
    <row r="7" spans="1:22" s="12" customFormat="1" ht="18.75" x14ac:dyDescent="0.2">
      <c r="A7" s="280" t="s">
        <v>10</v>
      </c>
      <c r="B7" s="280"/>
      <c r="C7" s="28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5"/>
      <c r="D8" s="14"/>
      <c r="E8" s="14"/>
      <c r="F8" s="14"/>
      <c r="G8" s="14"/>
      <c r="H8" s="14"/>
      <c r="I8" s="13"/>
      <c r="J8" s="13"/>
      <c r="K8" s="13"/>
      <c r="L8" s="13"/>
      <c r="M8" s="13"/>
      <c r="N8" s="13"/>
      <c r="O8" s="13"/>
      <c r="P8" s="13"/>
      <c r="Q8" s="13"/>
      <c r="R8" s="13"/>
      <c r="S8" s="13"/>
      <c r="T8" s="13"/>
      <c r="U8" s="13"/>
      <c r="V8" s="13"/>
    </row>
    <row r="9" spans="1:22" s="12" customFormat="1" ht="18.75" x14ac:dyDescent="0.2">
      <c r="A9" s="280" t="s">
        <v>479</v>
      </c>
      <c r="B9" s="280"/>
      <c r="C9" s="280"/>
      <c r="D9" s="8"/>
      <c r="E9" s="8"/>
      <c r="F9" s="8"/>
      <c r="G9" s="8"/>
      <c r="H9" s="8"/>
      <c r="I9" s="13"/>
      <c r="J9" s="13"/>
      <c r="K9" s="13"/>
      <c r="L9" s="13"/>
      <c r="M9" s="13"/>
      <c r="N9" s="13"/>
      <c r="O9" s="13"/>
      <c r="P9" s="13"/>
      <c r="Q9" s="13"/>
      <c r="R9" s="13"/>
      <c r="S9" s="13"/>
      <c r="T9" s="13"/>
      <c r="U9" s="13"/>
      <c r="V9" s="13"/>
    </row>
    <row r="10" spans="1:22" s="12" customFormat="1" ht="18.75" x14ac:dyDescent="0.2">
      <c r="A10" s="277" t="s">
        <v>9</v>
      </c>
      <c r="B10" s="277"/>
      <c r="C10" s="27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5"/>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480</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7" t="s">
        <v>8</v>
      </c>
      <c r="B13" s="277"/>
      <c r="C13" s="27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7"/>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190"/>
      <c r="B15" s="190" t="s">
        <v>481</v>
      </c>
      <c r="C15" s="189"/>
      <c r="D15" s="191"/>
      <c r="E15" s="191"/>
      <c r="F15" s="191"/>
      <c r="G15" s="191"/>
      <c r="H15" s="8"/>
      <c r="I15" s="8"/>
      <c r="J15" s="8"/>
      <c r="K15" s="8"/>
      <c r="L15" s="8"/>
      <c r="M15" s="8"/>
      <c r="N15" s="8"/>
      <c r="O15" s="8"/>
      <c r="P15" s="8"/>
      <c r="Q15" s="8"/>
      <c r="R15" s="8"/>
      <c r="S15" s="8"/>
      <c r="T15" s="8"/>
      <c r="U15" s="8"/>
      <c r="V15" s="8"/>
    </row>
    <row r="16" spans="1:22" s="3" customFormat="1" ht="15" customHeight="1" x14ac:dyDescent="0.2">
      <c r="A16" s="277" t="s">
        <v>6</v>
      </c>
      <c r="B16" s="277"/>
      <c r="C16" s="27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6"/>
      <c r="D17" s="4"/>
      <c r="E17" s="4"/>
      <c r="F17" s="4"/>
      <c r="G17" s="4"/>
      <c r="H17" s="4"/>
      <c r="I17" s="4"/>
      <c r="J17" s="4"/>
      <c r="K17" s="4"/>
      <c r="L17" s="4"/>
      <c r="M17" s="4"/>
      <c r="N17" s="4"/>
      <c r="O17" s="4"/>
      <c r="P17" s="4"/>
      <c r="Q17" s="4"/>
      <c r="R17" s="4"/>
      <c r="S17" s="4"/>
    </row>
    <row r="18" spans="1:22" s="3" customFormat="1" ht="15" customHeight="1" x14ac:dyDescent="0.2">
      <c r="A18" s="278" t="s">
        <v>463</v>
      </c>
      <c r="B18" s="279"/>
      <c r="C18" s="27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4"/>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317</v>
      </c>
      <c r="C22" s="37" t="s">
        <v>482</v>
      </c>
      <c r="D22" s="29"/>
      <c r="E22" s="29"/>
      <c r="F22" s="29"/>
      <c r="G22" s="29"/>
      <c r="H22" s="29"/>
      <c r="I22" s="28"/>
      <c r="J22" s="28"/>
      <c r="K22" s="28"/>
      <c r="L22" s="28"/>
      <c r="M22" s="28"/>
      <c r="N22" s="28"/>
      <c r="O22" s="28"/>
      <c r="P22" s="28"/>
      <c r="Q22" s="28"/>
      <c r="R22" s="28"/>
      <c r="S22" s="28"/>
      <c r="T22" s="27"/>
      <c r="U22" s="27"/>
      <c r="V22" s="27"/>
    </row>
    <row r="23" spans="1:22" s="3" customFormat="1" ht="78.75" customHeight="1" x14ac:dyDescent="0.2">
      <c r="A23" s="24" t="s">
        <v>64</v>
      </c>
      <c r="B23" s="36" t="s">
        <v>65</v>
      </c>
      <c r="C23" s="37" t="s">
        <v>483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3"/>
      <c r="B24" s="274"/>
      <c r="C24" s="275"/>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4" t="s">
        <v>412</v>
      </c>
      <c r="C25" s="195" t="s">
        <v>582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4" t="s">
        <v>76</v>
      </c>
      <c r="C26" s="195" t="s">
        <v>484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4" t="s">
        <v>75</v>
      </c>
      <c r="C27" s="195" t="s">
        <v>485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4" t="s">
        <v>413</v>
      </c>
      <c r="C28" s="195" t="s">
        <v>486</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4" t="s">
        <v>414</v>
      </c>
      <c r="C29" s="195" t="s">
        <v>486</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4" t="s">
        <v>415</v>
      </c>
      <c r="C30" s="195" t="s">
        <v>486</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416</v>
      </c>
      <c r="C31" s="195" t="s">
        <v>486</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417</v>
      </c>
      <c r="C32" s="195" t="s">
        <v>486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418</v>
      </c>
      <c r="C33" s="188" t="s">
        <v>486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432</v>
      </c>
      <c r="B34" s="40" t="s">
        <v>419</v>
      </c>
      <c r="C34" s="37" t="s">
        <v>486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422</v>
      </c>
      <c r="B35" s="40" t="s">
        <v>73</v>
      </c>
      <c r="C35" s="37" t="s">
        <v>486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433</v>
      </c>
      <c r="B36" s="40" t="s">
        <v>420</v>
      </c>
      <c r="C36" s="37" t="s">
        <v>487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423</v>
      </c>
      <c r="B37" s="40" t="s">
        <v>421</v>
      </c>
      <c r="C37" s="37" t="s">
        <v>487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434</v>
      </c>
      <c r="B38" s="40" t="s">
        <v>234</v>
      </c>
      <c r="C38" s="37" t="s">
        <v>580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3"/>
      <c r="B39" s="274"/>
      <c r="C39" s="275"/>
      <c r="D39" s="23"/>
      <c r="E39" s="23"/>
      <c r="F39" s="23"/>
      <c r="G39" s="23"/>
      <c r="H39" s="23"/>
      <c r="I39" s="23"/>
      <c r="J39" s="23"/>
      <c r="K39" s="23"/>
      <c r="L39" s="23"/>
      <c r="M39" s="23"/>
      <c r="N39" s="23"/>
      <c r="O39" s="23"/>
      <c r="P39" s="23"/>
      <c r="Q39" s="23"/>
      <c r="R39" s="23"/>
      <c r="S39" s="23"/>
      <c r="T39" s="23"/>
      <c r="U39" s="23"/>
      <c r="V39" s="23"/>
    </row>
    <row r="40" spans="1:22" ht="63" x14ac:dyDescent="0.25">
      <c r="A40" s="24" t="s">
        <v>424</v>
      </c>
      <c r="B40" s="40" t="s">
        <v>475</v>
      </c>
      <c r="C40" s="192" t="s">
        <v>581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435</v>
      </c>
      <c r="B41" s="40" t="s">
        <v>458</v>
      </c>
      <c r="C41" s="192" t="s">
        <v>583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425</v>
      </c>
      <c r="B42" s="40" t="s">
        <v>472</v>
      </c>
      <c r="C42" s="192" t="s">
        <v>583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438</v>
      </c>
      <c r="B43" s="40" t="s">
        <v>439</v>
      </c>
      <c r="C43" s="192" t="s">
        <v>486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426</v>
      </c>
      <c r="B44" s="40" t="s">
        <v>464</v>
      </c>
      <c r="C44" s="263">
        <v>6.65</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459</v>
      </c>
      <c r="B45" s="40" t="s">
        <v>465</v>
      </c>
      <c r="C45" s="192" t="s">
        <v>486</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427</v>
      </c>
      <c r="B46" s="40" t="s">
        <v>466</v>
      </c>
      <c r="C46" s="192" t="s">
        <v>486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3"/>
      <c r="B47" s="274"/>
      <c r="C47" s="27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460</v>
      </c>
      <c r="B48" s="40" t="s">
        <v>473</v>
      </c>
      <c r="C48" s="192">
        <v>51.75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428</v>
      </c>
      <c r="B49" s="40" t="s">
        <v>474</v>
      </c>
      <c r="C49" s="193">
        <f>C48</f>
        <v>51.75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1">
    <mergeCell ref="A24:C24"/>
    <mergeCell ref="A39:C39"/>
    <mergeCell ref="A47:C47"/>
    <mergeCell ref="A5:C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60" zoomScaleNormal="70" workbookViewId="0">
      <selection activeCell="O27" sqref="O27"/>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8.7109375" style="64" customWidth="1"/>
    <col min="19" max="19" width="6.140625" style="64" customWidth="1"/>
    <col min="20" max="20" width="10.42578125" style="64" customWidth="1"/>
    <col min="21" max="21" width="6.140625" style="64" customWidth="1"/>
    <col min="22" max="22" width="8.28515625" style="64" customWidth="1"/>
    <col min="23" max="23" width="7.28515625" style="64" customWidth="1"/>
    <col min="24" max="24" width="10.42578125" style="64" customWidth="1"/>
    <col min="25" max="25" width="6.140625" style="64" customWidth="1"/>
    <col min="26" max="26" width="8.5703125" style="64" customWidth="1"/>
    <col min="27" max="27" width="6.140625" style="64" customWidth="1"/>
    <col min="28" max="28" width="13.140625" style="64" customWidth="1"/>
    <col min="29" max="29" width="27" style="64" customWidth="1"/>
    <col min="30" max="16384" width="9.140625" style="64"/>
  </cols>
  <sheetData>
    <row r="1" spans="1:29" ht="18.75" x14ac:dyDescent="0.25">
      <c r="A1" s="65"/>
      <c r="B1" s="65"/>
      <c r="C1" s="65"/>
      <c r="D1" s="65"/>
      <c r="E1" s="65"/>
      <c r="F1" s="65"/>
      <c r="L1" s="65"/>
      <c r="M1" s="65"/>
      <c r="AC1" s="39" t="s">
        <v>70</v>
      </c>
    </row>
    <row r="2" spans="1:29" ht="18.75" x14ac:dyDescent="0.3">
      <c r="A2" s="65"/>
      <c r="B2" s="65"/>
      <c r="C2" s="65"/>
      <c r="D2" s="65"/>
      <c r="E2" s="65"/>
      <c r="F2" s="65"/>
      <c r="L2" s="65"/>
      <c r="M2" s="65"/>
      <c r="AC2" s="15" t="s">
        <v>11</v>
      </c>
    </row>
    <row r="3" spans="1:29" ht="18.75" x14ac:dyDescent="0.3">
      <c r="A3" s="65"/>
      <c r="B3" s="65"/>
      <c r="C3" s="65"/>
      <c r="D3" s="65"/>
      <c r="E3" s="65"/>
      <c r="F3" s="65"/>
      <c r="L3" s="65"/>
      <c r="M3" s="65"/>
      <c r="AC3" s="15" t="s">
        <v>69</v>
      </c>
    </row>
    <row r="4" spans="1:29" ht="18.75" customHeight="1" x14ac:dyDescent="0.25">
      <c r="A4" s="276" t="s">
        <v>631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row>
    <row r="5" spans="1:29" ht="18.75" x14ac:dyDescent="0.3">
      <c r="A5" s="65"/>
      <c r="B5" s="65"/>
      <c r="C5" s="65"/>
      <c r="D5" s="65"/>
      <c r="E5" s="65"/>
      <c r="F5" s="65"/>
      <c r="L5" s="65"/>
      <c r="M5" s="65"/>
      <c r="AC5" s="15"/>
    </row>
    <row r="6" spans="1:29" ht="18.75" x14ac:dyDescent="0.25">
      <c r="A6" s="280" t="s">
        <v>10</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227" t="s">
        <v>7</v>
      </c>
      <c r="B8" s="227"/>
      <c r="C8" s="227"/>
      <c r="D8" s="227"/>
      <c r="E8" s="227"/>
      <c r="F8" s="190" t="s">
        <v>546</v>
      </c>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77" t="s">
        <v>9</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191" t="s">
        <v>7</v>
      </c>
      <c r="B11" s="191"/>
      <c r="C11" s="191"/>
      <c r="D11" s="191"/>
      <c r="E11" s="191"/>
      <c r="F11" s="226" t="s">
        <v>507</v>
      </c>
      <c r="G11" s="171"/>
      <c r="H11" s="171"/>
      <c r="I11" s="191"/>
      <c r="J11" s="191"/>
      <c r="K11" s="191"/>
      <c r="L11" s="191"/>
      <c r="M11" s="191"/>
      <c r="N11" s="191"/>
      <c r="O11" s="191"/>
      <c r="P11" s="191"/>
      <c r="Q11" s="191"/>
      <c r="R11" s="191"/>
      <c r="S11" s="191"/>
      <c r="T11" s="191"/>
      <c r="U11" s="191"/>
      <c r="V11" s="191"/>
      <c r="W11" s="191"/>
      <c r="X11" s="191"/>
      <c r="Y11" s="191"/>
      <c r="Z11" s="191"/>
      <c r="AA11" s="191"/>
      <c r="AB11" s="191"/>
      <c r="AC11" s="191"/>
    </row>
    <row r="12" spans="1:29"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191" t="s">
        <v>7</v>
      </c>
      <c r="B14" s="191"/>
      <c r="C14" s="191"/>
      <c r="D14" s="191"/>
      <c r="E14" s="190" t="s">
        <v>547</v>
      </c>
      <c r="F14" s="190"/>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5" t="s">
        <v>448</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12" t="s">
        <v>190</v>
      </c>
      <c r="B20" s="412" t="s">
        <v>189</v>
      </c>
      <c r="C20" s="397" t="s">
        <v>188</v>
      </c>
      <c r="D20" s="397"/>
      <c r="E20" s="414" t="s">
        <v>187</v>
      </c>
      <c r="F20" s="414"/>
      <c r="G20" s="412" t="s">
        <v>579</v>
      </c>
      <c r="H20" s="420" t="s">
        <v>542</v>
      </c>
      <c r="I20" s="421"/>
      <c r="J20" s="421"/>
      <c r="K20" s="421"/>
      <c r="L20" s="420" t="s">
        <v>543</v>
      </c>
      <c r="M20" s="421"/>
      <c r="N20" s="421"/>
      <c r="O20" s="421"/>
      <c r="P20" s="420">
        <v>2022</v>
      </c>
      <c r="Q20" s="421"/>
      <c r="R20" s="421"/>
      <c r="S20" s="421"/>
      <c r="T20" s="420">
        <v>2023</v>
      </c>
      <c r="U20" s="421"/>
      <c r="V20" s="421"/>
      <c r="W20" s="421"/>
      <c r="X20" s="420">
        <v>2024</v>
      </c>
      <c r="Y20" s="421"/>
      <c r="Z20" s="421"/>
      <c r="AA20" s="421"/>
      <c r="AB20" s="416" t="s">
        <v>186</v>
      </c>
      <c r="AC20" s="417"/>
      <c r="AD20" s="88"/>
      <c r="AE20" s="88"/>
      <c r="AF20" s="88"/>
    </row>
    <row r="21" spans="1:32" ht="99.75" customHeight="1" x14ac:dyDescent="0.25">
      <c r="A21" s="413"/>
      <c r="B21" s="413"/>
      <c r="C21" s="397"/>
      <c r="D21" s="397"/>
      <c r="E21" s="414"/>
      <c r="F21" s="414"/>
      <c r="G21" s="413"/>
      <c r="H21" s="397" t="s">
        <v>3</v>
      </c>
      <c r="I21" s="397"/>
      <c r="J21" s="397" t="s">
        <v>185</v>
      </c>
      <c r="K21" s="397"/>
      <c r="L21" s="397" t="s">
        <v>3</v>
      </c>
      <c r="M21" s="397"/>
      <c r="N21" s="397" t="s">
        <v>185</v>
      </c>
      <c r="O21" s="397"/>
      <c r="P21" s="397" t="s">
        <v>3</v>
      </c>
      <c r="Q21" s="397"/>
      <c r="R21" s="397" t="s">
        <v>185</v>
      </c>
      <c r="S21" s="397"/>
      <c r="T21" s="397" t="s">
        <v>3</v>
      </c>
      <c r="U21" s="397"/>
      <c r="V21" s="397" t="s">
        <v>185</v>
      </c>
      <c r="W21" s="397"/>
      <c r="X21" s="397" t="s">
        <v>3</v>
      </c>
      <c r="Y21" s="397"/>
      <c r="Z21" s="397" t="s">
        <v>185</v>
      </c>
      <c r="AA21" s="397"/>
      <c r="AB21" s="418"/>
      <c r="AC21" s="419"/>
    </row>
    <row r="22" spans="1:32" ht="89.25" customHeight="1" x14ac:dyDescent="0.25">
      <c r="A22" s="404"/>
      <c r="B22" s="404"/>
      <c r="C22" s="85" t="s">
        <v>3</v>
      </c>
      <c r="D22" s="85" t="s">
        <v>183</v>
      </c>
      <c r="E22" s="87" t="s">
        <v>544</v>
      </c>
      <c r="F22" s="87" t="s">
        <v>545</v>
      </c>
      <c r="G22" s="404"/>
      <c r="H22" s="86" t="s">
        <v>429</v>
      </c>
      <c r="I22" s="86" t="s">
        <v>430</v>
      </c>
      <c r="J22" s="86" t="s">
        <v>429</v>
      </c>
      <c r="K22" s="86" t="s">
        <v>430</v>
      </c>
      <c r="L22" s="86" t="s">
        <v>429</v>
      </c>
      <c r="M22" s="86" t="s">
        <v>430</v>
      </c>
      <c r="N22" s="86" t="s">
        <v>429</v>
      </c>
      <c r="O22" s="86" t="s">
        <v>430</v>
      </c>
      <c r="P22" s="86" t="s">
        <v>429</v>
      </c>
      <c r="Q22" s="86" t="s">
        <v>430</v>
      </c>
      <c r="R22" s="86" t="s">
        <v>429</v>
      </c>
      <c r="S22" s="86" t="s">
        <v>430</v>
      </c>
      <c r="T22" s="86" t="s">
        <v>429</v>
      </c>
      <c r="U22" s="86" t="s">
        <v>430</v>
      </c>
      <c r="V22" s="86" t="s">
        <v>429</v>
      </c>
      <c r="W22" s="86" t="s">
        <v>430</v>
      </c>
      <c r="X22" s="86" t="s">
        <v>429</v>
      </c>
      <c r="Y22" s="86" t="s">
        <v>430</v>
      </c>
      <c r="Z22" s="86" t="s">
        <v>429</v>
      </c>
      <c r="AA22" s="86" t="s">
        <v>430</v>
      </c>
      <c r="AB22" s="249" t="s">
        <v>184</v>
      </c>
      <c r="AC22" s="249" t="s">
        <v>183</v>
      </c>
    </row>
    <row r="23" spans="1:32" ht="19.5" customHeight="1" x14ac:dyDescent="0.25">
      <c r="A23" s="78">
        <v>1</v>
      </c>
      <c r="B23" s="78">
        <v>2</v>
      </c>
      <c r="C23" s="78">
        <v>3</v>
      </c>
      <c r="D23" s="78">
        <v>4</v>
      </c>
      <c r="E23" s="78">
        <v>5</v>
      </c>
      <c r="F23" s="78">
        <v>6</v>
      </c>
      <c r="G23" s="169">
        <v>7</v>
      </c>
      <c r="H23" s="169">
        <v>8</v>
      </c>
      <c r="I23" s="169">
        <v>9</v>
      </c>
      <c r="J23" s="169">
        <v>10</v>
      </c>
      <c r="K23" s="169">
        <v>11</v>
      </c>
      <c r="L23" s="169">
        <v>12</v>
      </c>
      <c r="M23" s="169">
        <v>13</v>
      </c>
      <c r="N23" s="169">
        <v>14</v>
      </c>
      <c r="O23" s="169">
        <v>15</v>
      </c>
      <c r="P23" s="169">
        <v>16</v>
      </c>
      <c r="Q23" s="169">
        <v>17</v>
      </c>
      <c r="R23" s="169">
        <v>18</v>
      </c>
      <c r="S23" s="169">
        <v>19</v>
      </c>
      <c r="T23" s="248">
        <v>16</v>
      </c>
      <c r="U23" s="248">
        <v>17</v>
      </c>
      <c r="V23" s="248">
        <v>18</v>
      </c>
      <c r="W23" s="248">
        <v>19</v>
      </c>
      <c r="X23" s="248">
        <v>16</v>
      </c>
      <c r="Y23" s="248">
        <v>17</v>
      </c>
      <c r="Z23" s="248">
        <v>18</v>
      </c>
      <c r="AA23" s="248">
        <v>19</v>
      </c>
      <c r="AB23" s="248">
        <v>20</v>
      </c>
      <c r="AC23" s="248">
        <v>21</v>
      </c>
    </row>
    <row r="24" spans="1:32" ht="47.25" customHeight="1" x14ac:dyDescent="0.25">
      <c r="A24" s="83">
        <v>1</v>
      </c>
      <c r="B24" s="82" t="s">
        <v>182</v>
      </c>
      <c r="C24" s="51">
        <f>(16.998+16.998+15.671)*1.2</f>
        <v>59.6004</v>
      </c>
      <c r="D24" s="77">
        <v>51.75</v>
      </c>
      <c r="E24" s="77"/>
      <c r="F24" s="77">
        <f>C24</f>
        <v>59.6004</v>
      </c>
      <c r="G24" s="51"/>
      <c r="H24" s="51">
        <f>16.998*1.2</f>
        <v>20.397600000000001</v>
      </c>
      <c r="I24" s="51">
        <v>4</v>
      </c>
      <c r="J24" s="51">
        <v>8.6660000000000004</v>
      </c>
      <c r="K24" s="51">
        <v>4</v>
      </c>
      <c r="L24" s="51">
        <f>16.998*1.2</f>
        <v>20.397600000000001</v>
      </c>
      <c r="M24" s="51">
        <v>4</v>
      </c>
      <c r="N24" s="51">
        <v>10.294</v>
      </c>
      <c r="O24" s="77">
        <v>4</v>
      </c>
      <c r="P24" s="77">
        <f>15.671*1.2</f>
        <v>18.805199999999999</v>
      </c>
      <c r="Q24" s="77">
        <v>4</v>
      </c>
      <c r="R24" s="77">
        <v>9.1630000000000003</v>
      </c>
      <c r="S24" s="77">
        <v>4</v>
      </c>
      <c r="T24" s="77"/>
      <c r="U24" s="77"/>
      <c r="V24" s="77">
        <v>4.8220000000000001</v>
      </c>
      <c r="W24" s="77">
        <v>4</v>
      </c>
      <c r="X24" s="77"/>
      <c r="Y24" s="77"/>
      <c r="Z24" s="77">
        <v>18.805199999999999</v>
      </c>
      <c r="AA24" s="77">
        <v>4</v>
      </c>
      <c r="AB24" s="77">
        <f>C24</f>
        <v>59.6004</v>
      </c>
      <c r="AC24" s="76">
        <f>Z24+V24+R24+N24+J24</f>
        <v>51.750199999999992</v>
      </c>
    </row>
    <row r="25" spans="1:32" ht="24" customHeight="1" x14ac:dyDescent="0.25">
      <c r="A25" s="80" t="s">
        <v>181</v>
      </c>
      <c r="B25" s="51" t="s">
        <v>180</v>
      </c>
      <c r="C25" s="82" t="s">
        <v>326</v>
      </c>
      <c r="D25" s="82" t="s">
        <v>326</v>
      </c>
      <c r="E25" s="82" t="s">
        <v>326</v>
      </c>
      <c r="F25" s="82" t="s">
        <v>326</v>
      </c>
      <c r="G25" s="82" t="s">
        <v>326</v>
      </c>
      <c r="H25" s="82" t="s">
        <v>326</v>
      </c>
      <c r="I25" s="82" t="s">
        <v>326</v>
      </c>
      <c r="J25" s="82" t="s">
        <v>326</v>
      </c>
      <c r="K25" s="82" t="s">
        <v>326</v>
      </c>
      <c r="L25" s="82" t="s">
        <v>326</v>
      </c>
      <c r="M25" s="82" t="s">
        <v>326</v>
      </c>
      <c r="N25" s="82" t="s">
        <v>326</v>
      </c>
      <c r="O25" s="82" t="s">
        <v>326</v>
      </c>
      <c r="P25" s="82" t="s">
        <v>326</v>
      </c>
      <c r="Q25" s="82" t="s">
        <v>326</v>
      </c>
      <c r="R25" s="82" t="s">
        <v>326</v>
      </c>
      <c r="S25" s="82" t="s">
        <v>326</v>
      </c>
      <c r="T25" s="82" t="s">
        <v>326</v>
      </c>
      <c r="U25" s="82" t="s">
        <v>326</v>
      </c>
      <c r="V25" s="82" t="s">
        <v>326</v>
      </c>
      <c r="W25" s="82" t="s">
        <v>326</v>
      </c>
      <c r="X25" s="82" t="s">
        <v>326</v>
      </c>
      <c r="Y25" s="82" t="s">
        <v>326</v>
      </c>
      <c r="Z25" s="82" t="s">
        <v>326</v>
      </c>
      <c r="AA25" s="82" t="s">
        <v>326</v>
      </c>
      <c r="AB25" s="82" t="s">
        <v>326</v>
      </c>
      <c r="AC25" s="82" t="s">
        <v>326</v>
      </c>
    </row>
    <row r="26" spans="1:32" x14ac:dyDescent="0.25">
      <c r="A26" s="80" t="s">
        <v>179</v>
      </c>
      <c r="B26" s="51" t="s">
        <v>178</v>
      </c>
      <c r="C26" s="82" t="s">
        <v>326</v>
      </c>
      <c r="D26" s="82" t="s">
        <v>326</v>
      </c>
      <c r="E26" s="82" t="s">
        <v>326</v>
      </c>
      <c r="F26" s="82" t="s">
        <v>326</v>
      </c>
      <c r="G26" s="82" t="s">
        <v>326</v>
      </c>
      <c r="H26" s="82" t="s">
        <v>326</v>
      </c>
      <c r="I26" s="82" t="s">
        <v>326</v>
      </c>
      <c r="J26" s="82" t="s">
        <v>326</v>
      </c>
      <c r="K26" s="82" t="s">
        <v>326</v>
      </c>
      <c r="L26" s="82" t="s">
        <v>326</v>
      </c>
      <c r="M26" s="82" t="s">
        <v>326</v>
      </c>
      <c r="N26" s="82" t="s">
        <v>326</v>
      </c>
      <c r="O26" s="82" t="s">
        <v>326</v>
      </c>
      <c r="P26" s="82" t="s">
        <v>326</v>
      </c>
      <c r="Q26" s="82" t="s">
        <v>326</v>
      </c>
      <c r="R26" s="82" t="s">
        <v>326</v>
      </c>
      <c r="S26" s="82" t="s">
        <v>326</v>
      </c>
      <c r="T26" s="82" t="s">
        <v>326</v>
      </c>
      <c r="U26" s="82" t="s">
        <v>326</v>
      </c>
      <c r="V26" s="82" t="s">
        <v>326</v>
      </c>
      <c r="W26" s="82" t="s">
        <v>326</v>
      </c>
      <c r="X26" s="82" t="s">
        <v>326</v>
      </c>
      <c r="Y26" s="82" t="s">
        <v>326</v>
      </c>
      <c r="Z26" s="82" t="s">
        <v>326</v>
      </c>
      <c r="AA26" s="82" t="s">
        <v>326</v>
      </c>
      <c r="AB26" s="82" t="s">
        <v>326</v>
      </c>
      <c r="AC26" s="82" t="s">
        <v>326</v>
      </c>
    </row>
    <row r="27" spans="1:32" ht="31.5" x14ac:dyDescent="0.25">
      <c r="A27" s="80" t="s">
        <v>177</v>
      </c>
      <c r="B27" s="51" t="s">
        <v>385</v>
      </c>
      <c r="C27" s="51">
        <f>(16.998+16.998)*1.2</f>
        <v>40.795200000000001</v>
      </c>
      <c r="D27" s="77">
        <v>51.75</v>
      </c>
      <c r="E27" s="77"/>
      <c r="F27" s="77">
        <f>C27</f>
        <v>40.795200000000001</v>
      </c>
      <c r="G27" s="51"/>
      <c r="H27" s="51">
        <f>16.998*1.2</f>
        <v>20.397600000000001</v>
      </c>
      <c r="I27" s="51">
        <v>4</v>
      </c>
      <c r="J27" s="51">
        <f>J24</f>
        <v>8.6660000000000004</v>
      </c>
      <c r="K27" s="51">
        <v>4</v>
      </c>
      <c r="L27" s="51">
        <f>16.998*1.2</f>
        <v>20.397600000000001</v>
      </c>
      <c r="M27" s="51">
        <v>4</v>
      </c>
      <c r="N27" s="51">
        <f>N24</f>
        <v>10.294</v>
      </c>
      <c r="O27" s="77">
        <v>4</v>
      </c>
      <c r="P27" s="77">
        <f>15.671*1.2</f>
        <v>18.805199999999999</v>
      </c>
      <c r="Q27" s="77">
        <v>4</v>
      </c>
      <c r="R27" s="77">
        <f>R24</f>
        <v>9.1630000000000003</v>
      </c>
      <c r="S27" s="77">
        <v>4</v>
      </c>
      <c r="T27" s="77"/>
      <c r="U27" s="77"/>
      <c r="V27" s="77">
        <f>V24</f>
        <v>4.8220000000000001</v>
      </c>
      <c r="W27" s="77">
        <v>4</v>
      </c>
      <c r="X27" s="77"/>
      <c r="Y27" s="77"/>
      <c r="Z27" s="77">
        <v>18.805199999999999</v>
      </c>
      <c r="AA27" s="77">
        <v>4</v>
      </c>
      <c r="AB27" s="77">
        <f>C27</f>
        <v>40.795200000000001</v>
      </c>
      <c r="AC27" s="76">
        <f>Z27+V27+R27+N27+J27</f>
        <v>51.750199999999992</v>
      </c>
    </row>
    <row r="28" spans="1:32" x14ac:dyDescent="0.25">
      <c r="A28" s="80" t="s">
        <v>176</v>
      </c>
      <c r="B28" s="51" t="s">
        <v>175</v>
      </c>
      <c r="C28" s="51" t="s">
        <v>326</v>
      </c>
      <c r="D28" s="51" t="s">
        <v>326</v>
      </c>
      <c r="E28" s="51" t="s">
        <v>326</v>
      </c>
      <c r="F28" s="51" t="s">
        <v>326</v>
      </c>
      <c r="G28" s="51" t="s">
        <v>326</v>
      </c>
      <c r="H28" s="51" t="s">
        <v>326</v>
      </c>
      <c r="I28" s="51" t="s">
        <v>326</v>
      </c>
      <c r="J28" s="51" t="s">
        <v>326</v>
      </c>
      <c r="K28" s="51" t="s">
        <v>326</v>
      </c>
      <c r="L28" s="51" t="s">
        <v>326</v>
      </c>
      <c r="M28" s="51" t="s">
        <v>326</v>
      </c>
      <c r="N28" s="51" t="s">
        <v>326</v>
      </c>
      <c r="O28" s="51" t="s">
        <v>326</v>
      </c>
      <c r="P28" s="51" t="s">
        <v>326</v>
      </c>
      <c r="Q28" s="51" t="s">
        <v>326</v>
      </c>
      <c r="R28" s="51" t="s">
        <v>326</v>
      </c>
      <c r="S28" s="51" t="s">
        <v>326</v>
      </c>
      <c r="T28" s="51" t="s">
        <v>326</v>
      </c>
      <c r="U28" s="51" t="s">
        <v>326</v>
      </c>
      <c r="V28" s="51" t="s">
        <v>326</v>
      </c>
      <c r="W28" s="51" t="s">
        <v>326</v>
      </c>
      <c r="X28" s="51" t="s">
        <v>326</v>
      </c>
      <c r="Y28" s="51" t="s">
        <v>326</v>
      </c>
      <c r="Z28" s="51" t="s">
        <v>326</v>
      </c>
      <c r="AA28" s="51" t="s">
        <v>326</v>
      </c>
      <c r="AB28" s="51" t="s">
        <v>326</v>
      </c>
      <c r="AC28" s="51" t="s">
        <v>326</v>
      </c>
    </row>
    <row r="29" spans="1:32" x14ac:dyDescent="0.25">
      <c r="A29" s="80" t="s">
        <v>174</v>
      </c>
      <c r="B29" s="84" t="s">
        <v>173</v>
      </c>
      <c r="C29" s="51" t="s">
        <v>326</v>
      </c>
      <c r="D29" s="51" t="s">
        <v>326</v>
      </c>
      <c r="E29" s="51" t="s">
        <v>326</v>
      </c>
      <c r="F29" s="51" t="s">
        <v>326</v>
      </c>
      <c r="G29" s="51" t="s">
        <v>326</v>
      </c>
      <c r="H29" s="51" t="s">
        <v>326</v>
      </c>
      <c r="I29" s="51" t="s">
        <v>326</v>
      </c>
      <c r="J29" s="51" t="s">
        <v>326</v>
      </c>
      <c r="K29" s="51" t="s">
        <v>326</v>
      </c>
      <c r="L29" s="51" t="s">
        <v>326</v>
      </c>
      <c r="M29" s="51" t="s">
        <v>326</v>
      </c>
      <c r="N29" s="51" t="s">
        <v>326</v>
      </c>
      <c r="O29" s="51" t="s">
        <v>326</v>
      </c>
      <c r="P29" s="51" t="s">
        <v>326</v>
      </c>
      <c r="Q29" s="51" t="s">
        <v>326</v>
      </c>
      <c r="R29" s="51" t="s">
        <v>326</v>
      </c>
      <c r="S29" s="51" t="s">
        <v>326</v>
      </c>
      <c r="T29" s="51" t="s">
        <v>326</v>
      </c>
      <c r="U29" s="51" t="s">
        <v>326</v>
      </c>
      <c r="V29" s="51" t="s">
        <v>326</v>
      </c>
      <c r="W29" s="51" t="s">
        <v>326</v>
      </c>
      <c r="X29" s="51" t="s">
        <v>326</v>
      </c>
      <c r="Y29" s="51" t="s">
        <v>326</v>
      </c>
      <c r="Z29" s="51" t="s">
        <v>326</v>
      </c>
      <c r="AA29" s="51" t="s">
        <v>326</v>
      </c>
      <c r="AB29" s="51" t="s">
        <v>326</v>
      </c>
      <c r="AC29" s="51" t="s">
        <v>326</v>
      </c>
    </row>
    <row r="30" spans="1:32" ht="47.25" x14ac:dyDescent="0.25">
      <c r="A30" s="83" t="s">
        <v>64</v>
      </c>
      <c r="B30" s="82" t="s">
        <v>172</v>
      </c>
      <c r="C30" s="51" t="s">
        <v>326</v>
      </c>
      <c r="D30" s="51" t="s">
        <v>326</v>
      </c>
      <c r="E30" s="51" t="s">
        <v>326</v>
      </c>
      <c r="F30" s="51" t="s">
        <v>326</v>
      </c>
      <c r="G30" s="51" t="s">
        <v>326</v>
      </c>
      <c r="H30" s="51" t="s">
        <v>326</v>
      </c>
      <c r="I30" s="51" t="s">
        <v>326</v>
      </c>
      <c r="J30" s="51" t="s">
        <v>326</v>
      </c>
      <c r="K30" s="51" t="s">
        <v>326</v>
      </c>
      <c r="L30" s="51" t="s">
        <v>326</v>
      </c>
      <c r="M30" s="51" t="s">
        <v>326</v>
      </c>
      <c r="N30" s="51" t="s">
        <v>326</v>
      </c>
      <c r="O30" s="51" t="s">
        <v>326</v>
      </c>
      <c r="P30" s="51" t="s">
        <v>326</v>
      </c>
      <c r="Q30" s="51" t="s">
        <v>326</v>
      </c>
      <c r="R30" s="51" t="s">
        <v>326</v>
      </c>
      <c r="S30" s="51" t="s">
        <v>326</v>
      </c>
      <c r="T30" s="51" t="s">
        <v>326</v>
      </c>
      <c r="U30" s="51" t="s">
        <v>326</v>
      </c>
      <c r="V30" s="51" t="s">
        <v>326</v>
      </c>
      <c r="W30" s="51" t="s">
        <v>326</v>
      </c>
      <c r="X30" s="51" t="s">
        <v>326</v>
      </c>
      <c r="Y30" s="51" t="s">
        <v>326</v>
      </c>
      <c r="Z30" s="51" t="s">
        <v>326</v>
      </c>
      <c r="AA30" s="51" t="s">
        <v>326</v>
      </c>
      <c r="AB30" s="51" t="s">
        <v>326</v>
      </c>
      <c r="AC30" s="51" t="s">
        <v>326</v>
      </c>
    </row>
    <row r="31" spans="1:32" x14ac:dyDescent="0.25">
      <c r="A31" s="83" t="s">
        <v>171</v>
      </c>
      <c r="B31" s="51" t="s">
        <v>170</v>
      </c>
      <c r="C31" s="51" t="s">
        <v>326</v>
      </c>
      <c r="D31" s="51" t="s">
        <v>326</v>
      </c>
      <c r="E31" s="51" t="s">
        <v>326</v>
      </c>
      <c r="F31" s="51" t="s">
        <v>326</v>
      </c>
      <c r="G31" s="51" t="s">
        <v>326</v>
      </c>
      <c r="H31" s="51" t="s">
        <v>326</v>
      </c>
      <c r="I31" s="51" t="s">
        <v>326</v>
      </c>
      <c r="J31" s="51" t="s">
        <v>326</v>
      </c>
      <c r="K31" s="51" t="s">
        <v>326</v>
      </c>
      <c r="L31" s="51" t="s">
        <v>326</v>
      </c>
      <c r="M31" s="51" t="s">
        <v>326</v>
      </c>
      <c r="N31" s="51" t="s">
        <v>326</v>
      </c>
      <c r="O31" s="51" t="s">
        <v>326</v>
      </c>
      <c r="P31" s="51" t="s">
        <v>326</v>
      </c>
      <c r="Q31" s="51" t="s">
        <v>326</v>
      </c>
      <c r="R31" s="51" t="s">
        <v>326</v>
      </c>
      <c r="S31" s="51" t="s">
        <v>326</v>
      </c>
      <c r="T31" s="51" t="s">
        <v>326</v>
      </c>
      <c r="U31" s="51" t="s">
        <v>326</v>
      </c>
      <c r="V31" s="51" t="s">
        <v>326</v>
      </c>
      <c r="W31" s="51" t="s">
        <v>326</v>
      </c>
      <c r="X31" s="51" t="s">
        <v>326</v>
      </c>
      <c r="Y31" s="51" t="s">
        <v>326</v>
      </c>
      <c r="Z31" s="51" t="s">
        <v>326</v>
      </c>
      <c r="AA31" s="51" t="s">
        <v>326</v>
      </c>
      <c r="AB31" s="51" t="s">
        <v>326</v>
      </c>
      <c r="AC31" s="51" t="s">
        <v>326</v>
      </c>
    </row>
    <row r="32" spans="1:32" ht="31.5" x14ac:dyDescent="0.25">
      <c r="A32" s="83" t="s">
        <v>169</v>
      </c>
      <c r="B32" s="51" t="s">
        <v>168</v>
      </c>
      <c r="C32" s="258">
        <v>3.2919999999999998</v>
      </c>
      <c r="D32" s="78">
        <v>4</v>
      </c>
      <c r="E32" s="78"/>
      <c r="F32" s="78">
        <v>3.2919999999999998</v>
      </c>
      <c r="G32" s="51"/>
      <c r="H32" s="51">
        <f>F32/2</f>
        <v>1.6459999999999999</v>
      </c>
      <c r="I32" s="51">
        <v>4</v>
      </c>
      <c r="J32" s="51">
        <v>0.3125</v>
      </c>
      <c r="K32" s="51">
        <v>4</v>
      </c>
      <c r="L32" s="51">
        <f>H32</f>
        <v>1.6459999999999999</v>
      </c>
      <c r="M32" s="51">
        <f>I32</f>
        <v>4</v>
      </c>
      <c r="N32" s="51">
        <f>J32</f>
        <v>0.3125</v>
      </c>
      <c r="O32" s="77"/>
      <c r="P32" s="77"/>
      <c r="Q32" s="77"/>
      <c r="R32" s="77">
        <f>N32</f>
        <v>0.3125</v>
      </c>
      <c r="S32" s="77">
        <v>4</v>
      </c>
      <c r="T32" s="77"/>
      <c r="U32" s="77"/>
      <c r="V32" s="77">
        <f>R32</f>
        <v>0.3125</v>
      </c>
      <c r="W32" s="77"/>
      <c r="X32" s="77"/>
      <c r="Y32" s="77"/>
      <c r="Z32" s="77"/>
      <c r="AA32" s="77"/>
      <c r="AB32" s="77">
        <f>H32+L32</f>
        <v>3.2919999999999998</v>
      </c>
      <c r="AC32" s="259">
        <f>V32+R32+N32+J32</f>
        <v>1.25</v>
      </c>
      <c r="AF32" s="260"/>
    </row>
    <row r="33" spans="1:29" x14ac:dyDescent="0.25">
      <c r="A33" s="83" t="s">
        <v>167</v>
      </c>
      <c r="B33" s="51" t="s">
        <v>166</v>
      </c>
      <c r="C33" s="258">
        <v>40.427999999999997</v>
      </c>
      <c r="D33" s="78">
        <v>37.877000000000002</v>
      </c>
      <c r="E33" s="78"/>
      <c r="F33" s="78">
        <v>40.427999999999997</v>
      </c>
      <c r="G33" s="51"/>
      <c r="H33" s="51">
        <f>(F33-P33)/2</f>
        <v>12.378499999999999</v>
      </c>
      <c r="I33" s="51">
        <v>4</v>
      </c>
      <c r="J33" s="51">
        <f>8.666/1.2-J32</f>
        <v>6.9091666666666676</v>
      </c>
      <c r="K33" s="51">
        <v>4</v>
      </c>
      <c r="L33" s="51">
        <f>H33</f>
        <v>12.378499999999999</v>
      </c>
      <c r="M33" s="51">
        <f>I33</f>
        <v>4</v>
      </c>
      <c r="N33" s="51">
        <f>10.294/1.2-N32</f>
        <v>8.2658333333333349</v>
      </c>
      <c r="O33" s="77">
        <v>4</v>
      </c>
      <c r="P33" s="77">
        <v>15.670999999999999</v>
      </c>
      <c r="Q33" s="77">
        <v>4</v>
      </c>
      <c r="R33" s="77">
        <f>9.163/1.2-R32</f>
        <v>7.3233333333333341</v>
      </c>
      <c r="S33" s="77">
        <v>4</v>
      </c>
      <c r="T33" s="77"/>
      <c r="U33" s="77"/>
      <c r="V33" s="77">
        <f>4.822/1.2-V32</f>
        <v>3.7058333333333335</v>
      </c>
      <c r="W33" s="77"/>
      <c r="X33" s="77"/>
      <c r="Y33" s="77"/>
      <c r="Z33" s="77">
        <f>18.805/1.2</f>
        <v>15.670833333333334</v>
      </c>
      <c r="AA33" s="77">
        <v>4</v>
      </c>
      <c r="AB33" s="77">
        <f>P33+L33+H33</f>
        <v>40.427999999999997</v>
      </c>
      <c r="AC33" s="76">
        <f>Z33+V33+R33+N33+J33</f>
        <v>41.875</v>
      </c>
    </row>
    <row r="34" spans="1:29" x14ac:dyDescent="0.25">
      <c r="A34" s="83" t="s">
        <v>165</v>
      </c>
      <c r="B34" s="51" t="s">
        <v>164</v>
      </c>
      <c r="C34" s="258">
        <v>5.9480000000000004</v>
      </c>
      <c r="D34" s="78"/>
      <c r="E34" s="78"/>
      <c r="F34" s="78">
        <v>5.9480000000000004</v>
      </c>
      <c r="G34" s="51"/>
      <c r="H34" s="51">
        <f>F34/2</f>
        <v>2.9740000000000002</v>
      </c>
      <c r="I34" s="51">
        <v>4</v>
      </c>
      <c r="J34" s="51"/>
      <c r="K34" s="51"/>
      <c r="L34" s="51">
        <f>H34</f>
        <v>2.9740000000000002</v>
      </c>
      <c r="M34" s="51"/>
      <c r="N34" s="51"/>
      <c r="O34" s="77"/>
      <c r="P34" s="77"/>
      <c r="Q34" s="77"/>
      <c r="R34" s="77"/>
      <c r="S34" s="77"/>
      <c r="T34" s="77"/>
      <c r="U34" s="77"/>
      <c r="V34" s="77"/>
      <c r="W34" s="77"/>
      <c r="X34" s="77"/>
      <c r="Y34" s="77"/>
      <c r="Z34" s="77"/>
      <c r="AA34" s="77"/>
      <c r="AB34" s="77">
        <f>L34+H34</f>
        <v>5.9480000000000004</v>
      </c>
      <c r="AC34" s="76"/>
    </row>
    <row r="35" spans="1:29" ht="31.5" x14ac:dyDescent="0.25">
      <c r="A35" s="83" t="s">
        <v>63</v>
      </c>
      <c r="B35" s="82" t="s">
        <v>163</v>
      </c>
      <c r="C35" s="82"/>
      <c r="D35" s="78"/>
      <c r="E35" s="51"/>
      <c r="F35" s="51"/>
      <c r="G35" s="51"/>
      <c r="H35" s="51"/>
      <c r="I35" s="51"/>
      <c r="J35" s="51"/>
      <c r="K35" s="51"/>
      <c r="L35" s="51"/>
      <c r="M35" s="51"/>
      <c r="N35" s="51"/>
      <c r="O35" s="77"/>
      <c r="P35" s="77"/>
      <c r="Q35" s="77"/>
      <c r="R35" s="77"/>
      <c r="S35" s="77"/>
      <c r="T35" s="77"/>
      <c r="U35" s="77"/>
      <c r="V35" s="77"/>
      <c r="W35" s="77"/>
      <c r="X35" s="77"/>
      <c r="Y35" s="77"/>
      <c r="Z35" s="77"/>
      <c r="AA35" s="77"/>
      <c r="AB35" s="77"/>
      <c r="AC35" s="76"/>
    </row>
    <row r="36" spans="1:29" ht="31.5" x14ac:dyDescent="0.25">
      <c r="A36" s="80" t="s">
        <v>162</v>
      </c>
      <c r="B36" s="79" t="s">
        <v>161</v>
      </c>
      <c r="C36" s="79" t="s">
        <v>326</v>
      </c>
      <c r="D36" s="79" t="s">
        <v>326</v>
      </c>
      <c r="E36" s="79" t="s">
        <v>326</v>
      </c>
      <c r="F36" s="79" t="s">
        <v>326</v>
      </c>
      <c r="G36" s="79" t="s">
        <v>326</v>
      </c>
      <c r="H36" s="79" t="s">
        <v>326</v>
      </c>
      <c r="I36" s="79" t="s">
        <v>326</v>
      </c>
      <c r="J36" s="79" t="s">
        <v>326</v>
      </c>
      <c r="K36" s="79" t="s">
        <v>326</v>
      </c>
      <c r="L36" s="79" t="s">
        <v>326</v>
      </c>
      <c r="M36" s="79" t="s">
        <v>326</v>
      </c>
      <c r="N36" s="79" t="s">
        <v>326</v>
      </c>
      <c r="O36" s="79" t="s">
        <v>326</v>
      </c>
      <c r="P36" s="77" t="s">
        <v>326</v>
      </c>
      <c r="Q36" s="77"/>
      <c r="R36" s="77"/>
      <c r="S36" s="77"/>
      <c r="T36" s="77" t="s">
        <v>326</v>
      </c>
      <c r="U36" s="77"/>
      <c r="V36" s="77"/>
      <c r="W36" s="77"/>
      <c r="X36" s="77" t="s">
        <v>326</v>
      </c>
      <c r="Y36" s="77"/>
      <c r="Z36" s="77"/>
      <c r="AA36" s="77"/>
      <c r="AB36" s="77"/>
      <c r="AC36" s="76"/>
    </row>
    <row r="37" spans="1:29" x14ac:dyDescent="0.25">
      <c r="A37" s="80" t="s">
        <v>160</v>
      </c>
      <c r="B37" s="79" t="s">
        <v>150</v>
      </c>
      <c r="C37" s="79" t="s">
        <v>326</v>
      </c>
      <c r="D37" s="79" t="s">
        <v>326</v>
      </c>
      <c r="E37" s="79" t="s">
        <v>326</v>
      </c>
      <c r="F37" s="79" t="s">
        <v>326</v>
      </c>
      <c r="G37" s="79" t="s">
        <v>326</v>
      </c>
      <c r="H37" s="79" t="s">
        <v>326</v>
      </c>
      <c r="I37" s="79" t="s">
        <v>326</v>
      </c>
      <c r="J37" s="79" t="s">
        <v>326</v>
      </c>
      <c r="K37" s="79" t="s">
        <v>326</v>
      </c>
      <c r="L37" s="79" t="s">
        <v>326</v>
      </c>
      <c r="M37" s="79" t="s">
        <v>326</v>
      </c>
      <c r="N37" s="79" t="s">
        <v>326</v>
      </c>
      <c r="O37" s="79" t="s">
        <v>326</v>
      </c>
      <c r="P37" s="77" t="s">
        <v>326</v>
      </c>
      <c r="Q37" s="77" t="s">
        <v>326</v>
      </c>
      <c r="R37" s="77" t="s">
        <v>326</v>
      </c>
      <c r="S37" s="77" t="s">
        <v>326</v>
      </c>
      <c r="T37" s="77" t="s">
        <v>326</v>
      </c>
      <c r="U37" s="77" t="s">
        <v>326</v>
      </c>
      <c r="V37" s="77" t="s">
        <v>326</v>
      </c>
      <c r="W37" s="77" t="s">
        <v>326</v>
      </c>
      <c r="X37" s="77" t="s">
        <v>326</v>
      </c>
      <c r="Y37" s="77" t="s">
        <v>326</v>
      </c>
      <c r="Z37" s="77" t="s">
        <v>326</v>
      </c>
      <c r="AA37" s="77" t="s">
        <v>326</v>
      </c>
      <c r="AB37" s="77" t="s">
        <v>326</v>
      </c>
      <c r="AC37" s="77" t="s">
        <v>326</v>
      </c>
    </row>
    <row r="38" spans="1:29" x14ac:dyDescent="0.25">
      <c r="A38" s="80" t="s">
        <v>159</v>
      </c>
      <c r="B38" s="79" t="s">
        <v>148</v>
      </c>
      <c r="C38" s="79" t="s">
        <v>326</v>
      </c>
      <c r="D38" s="79" t="s">
        <v>326</v>
      </c>
      <c r="E38" s="79" t="s">
        <v>326</v>
      </c>
      <c r="F38" s="79" t="s">
        <v>326</v>
      </c>
      <c r="G38" s="79" t="s">
        <v>326</v>
      </c>
      <c r="H38" s="79" t="s">
        <v>326</v>
      </c>
      <c r="I38" s="79" t="s">
        <v>326</v>
      </c>
      <c r="J38" s="79" t="s">
        <v>326</v>
      </c>
      <c r="K38" s="79" t="s">
        <v>326</v>
      </c>
      <c r="L38" s="79" t="s">
        <v>326</v>
      </c>
      <c r="M38" s="79" t="s">
        <v>326</v>
      </c>
      <c r="N38" s="79" t="s">
        <v>326</v>
      </c>
      <c r="O38" s="79" t="s">
        <v>326</v>
      </c>
      <c r="P38" s="77" t="s">
        <v>326</v>
      </c>
      <c r="Q38" s="77" t="s">
        <v>326</v>
      </c>
      <c r="R38" s="77" t="s">
        <v>326</v>
      </c>
      <c r="S38" s="77" t="s">
        <v>326</v>
      </c>
      <c r="T38" s="77" t="s">
        <v>326</v>
      </c>
      <c r="U38" s="77" t="s">
        <v>326</v>
      </c>
      <c r="V38" s="77" t="s">
        <v>326</v>
      </c>
      <c r="W38" s="77" t="s">
        <v>326</v>
      </c>
      <c r="X38" s="77" t="s">
        <v>326</v>
      </c>
      <c r="Y38" s="77" t="s">
        <v>326</v>
      </c>
      <c r="Z38" s="77" t="s">
        <v>326</v>
      </c>
      <c r="AA38" s="77" t="s">
        <v>326</v>
      </c>
      <c r="AB38" s="77" t="s">
        <v>326</v>
      </c>
      <c r="AC38" s="77" t="s">
        <v>326</v>
      </c>
    </row>
    <row r="39" spans="1:29" ht="31.5" x14ac:dyDescent="0.25">
      <c r="A39" s="80" t="s">
        <v>158</v>
      </c>
      <c r="B39" s="51" t="s">
        <v>146</v>
      </c>
      <c r="C39" s="79" t="s">
        <v>326</v>
      </c>
      <c r="D39" s="79" t="s">
        <v>326</v>
      </c>
      <c r="E39" s="79" t="s">
        <v>326</v>
      </c>
      <c r="F39" s="79" t="s">
        <v>326</v>
      </c>
      <c r="G39" s="79" t="s">
        <v>326</v>
      </c>
      <c r="H39" s="79" t="s">
        <v>326</v>
      </c>
      <c r="I39" s="79" t="s">
        <v>326</v>
      </c>
      <c r="J39" s="79" t="s">
        <v>326</v>
      </c>
      <c r="K39" s="79" t="s">
        <v>326</v>
      </c>
      <c r="L39" s="79" t="s">
        <v>326</v>
      </c>
      <c r="M39" s="79" t="s">
        <v>326</v>
      </c>
      <c r="N39" s="79" t="s">
        <v>326</v>
      </c>
      <c r="O39" s="79" t="s">
        <v>326</v>
      </c>
      <c r="P39" s="77" t="s">
        <v>326</v>
      </c>
      <c r="Q39" s="77" t="s">
        <v>326</v>
      </c>
      <c r="R39" s="77" t="s">
        <v>326</v>
      </c>
      <c r="S39" s="77" t="s">
        <v>326</v>
      </c>
      <c r="T39" s="77" t="s">
        <v>326</v>
      </c>
      <c r="U39" s="77" t="s">
        <v>326</v>
      </c>
      <c r="V39" s="77" t="s">
        <v>326</v>
      </c>
      <c r="W39" s="77" t="s">
        <v>326</v>
      </c>
      <c r="X39" s="77" t="s">
        <v>326</v>
      </c>
      <c r="Y39" s="77" t="s">
        <v>326</v>
      </c>
      <c r="Z39" s="77" t="s">
        <v>326</v>
      </c>
      <c r="AA39" s="77" t="s">
        <v>326</v>
      </c>
      <c r="AB39" s="77" t="s">
        <v>326</v>
      </c>
      <c r="AC39" s="77" t="s">
        <v>326</v>
      </c>
    </row>
    <row r="40" spans="1:29" ht="31.5" x14ac:dyDescent="0.25">
      <c r="A40" s="80" t="s">
        <v>157</v>
      </c>
      <c r="B40" s="51" t="s">
        <v>144</v>
      </c>
      <c r="C40" s="79" t="s">
        <v>326</v>
      </c>
      <c r="D40" s="79" t="s">
        <v>326</v>
      </c>
      <c r="E40" s="79" t="s">
        <v>326</v>
      </c>
      <c r="F40" s="79" t="s">
        <v>326</v>
      </c>
      <c r="G40" s="79" t="s">
        <v>326</v>
      </c>
      <c r="H40" s="79" t="s">
        <v>326</v>
      </c>
      <c r="I40" s="79" t="s">
        <v>326</v>
      </c>
      <c r="J40" s="79" t="s">
        <v>326</v>
      </c>
      <c r="K40" s="79" t="s">
        <v>326</v>
      </c>
      <c r="L40" s="79" t="s">
        <v>326</v>
      </c>
      <c r="M40" s="79" t="s">
        <v>326</v>
      </c>
      <c r="N40" s="79" t="s">
        <v>326</v>
      </c>
      <c r="O40" s="79" t="s">
        <v>326</v>
      </c>
      <c r="P40" s="77" t="s">
        <v>326</v>
      </c>
      <c r="Q40" s="77" t="s">
        <v>326</v>
      </c>
      <c r="R40" s="77" t="s">
        <v>326</v>
      </c>
      <c r="S40" s="77" t="s">
        <v>326</v>
      </c>
      <c r="T40" s="77" t="s">
        <v>326</v>
      </c>
      <c r="U40" s="77" t="s">
        <v>326</v>
      </c>
      <c r="V40" s="77" t="s">
        <v>326</v>
      </c>
      <c r="W40" s="77" t="s">
        <v>326</v>
      </c>
      <c r="X40" s="77" t="s">
        <v>326</v>
      </c>
      <c r="Y40" s="77" t="s">
        <v>326</v>
      </c>
      <c r="Z40" s="77" t="s">
        <v>326</v>
      </c>
      <c r="AA40" s="77" t="s">
        <v>326</v>
      </c>
      <c r="AB40" s="77" t="s">
        <v>326</v>
      </c>
      <c r="AC40" s="77" t="s">
        <v>326</v>
      </c>
    </row>
    <row r="41" spans="1:29" x14ac:dyDescent="0.25">
      <c r="A41" s="80" t="s">
        <v>156</v>
      </c>
      <c r="B41" s="51" t="s">
        <v>142</v>
      </c>
      <c r="C41" s="79" t="s">
        <v>326</v>
      </c>
      <c r="D41" s="79" t="s">
        <v>326</v>
      </c>
      <c r="E41" s="79" t="s">
        <v>326</v>
      </c>
      <c r="F41" s="79" t="s">
        <v>326</v>
      </c>
      <c r="G41" s="79" t="s">
        <v>326</v>
      </c>
      <c r="H41" s="79" t="s">
        <v>326</v>
      </c>
      <c r="I41" s="79" t="s">
        <v>326</v>
      </c>
      <c r="J41" s="79" t="s">
        <v>326</v>
      </c>
      <c r="K41" s="79" t="s">
        <v>326</v>
      </c>
      <c r="L41" s="79" t="s">
        <v>326</v>
      </c>
      <c r="M41" s="79" t="s">
        <v>326</v>
      </c>
      <c r="N41" s="79" t="s">
        <v>326</v>
      </c>
      <c r="O41" s="79" t="s">
        <v>326</v>
      </c>
      <c r="P41" s="77" t="s">
        <v>326</v>
      </c>
      <c r="Q41" s="77" t="s">
        <v>326</v>
      </c>
      <c r="R41" s="77" t="s">
        <v>326</v>
      </c>
      <c r="S41" s="77" t="s">
        <v>326</v>
      </c>
      <c r="T41" s="77" t="s">
        <v>326</v>
      </c>
      <c r="U41" s="77" t="s">
        <v>326</v>
      </c>
      <c r="V41" s="77" t="s">
        <v>326</v>
      </c>
      <c r="W41" s="77" t="s">
        <v>326</v>
      </c>
      <c r="X41" s="77" t="s">
        <v>326</v>
      </c>
      <c r="Y41" s="77" t="s">
        <v>326</v>
      </c>
      <c r="Z41" s="77" t="s">
        <v>326</v>
      </c>
      <c r="AA41" s="77" t="s">
        <v>326</v>
      </c>
      <c r="AB41" s="77" t="s">
        <v>326</v>
      </c>
      <c r="AC41" s="77" t="s">
        <v>326</v>
      </c>
    </row>
    <row r="42" spans="1:29" ht="31.5" x14ac:dyDescent="0.25">
      <c r="A42" s="80" t="s">
        <v>155</v>
      </c>
      <c r="B42" s="79" t="s">
        <v>140</v>
      </c>
      <c r="C42" s="79" t="s">
        <v>326</v>
      </c>
      <c r="D42" s="79" t="s">
        <v>326</v>
      </c>
      <c r="E42" s="79" t="s">
        <v>326</v>
      </c>
      <c r="F42" s="79" t="s">
        <v>326</v>
      </c>
      <c r="G42" s="79" t="s">
        <v>326</v>
      </c>
      <c r="H42" s="79" t="s">
        <v>326</v>
      </c>
      <c r="I42" s="79">
        <v>13</v>
      </c>
      <c r="J42" s="79" t="s">
        <v>326</v>
      </c>
      <c r="K42" s="79" t="s">
        <v>326</v>
      </c>
      <c r="L42" s="79" t="s">
        <v>326</v>
      </c>
      <c r="M42" s="79" t="s">
        <v>326</v>
      </c>
      <c r="N42" s="79" t="s">
        <v>326</v>
      </c>
      <c r="O42" s="79" t="s">
        <v>326</v>
      </c>
      <c r="P42" s="77" t="s">
        <v>326</v>
      </c>
      <c r="Q42" s="77" t="s">
        <v>326</v>
      </c>
      <c r="R42" s="77" t="s">
        <v>326</v>
      </c>
      <c r="S42" s="77" t="s">
        <v>326</v>
      </c>
      <c r="T42" s="77" t="s">
        <v>326</v>
      </c>
      <c r="U42" s="77" t="s">
        <v>326</v>
      </c>
      <c r="V42" s="77" t="s">
        <v>326</v>
      </c>
      <c r="W42" s="77" t="s">
        <v>326</v>
      </c>
      <c r="X42" s="77" t="s">
        <v>326</v>
      </c>
      <c r="Y42" s="77" t="s">
        <v>326</v>
      </c>
      <c r="Z42" s="77" t="s">
        <v>326</v>
      </c>
      <c r="AA42" s="77" t="s">
        <v>326</v>
      </c>
      <c r="AB42" s="77">
        <v>13</v>
      </c>
      <c r="AC42" s="77" t="s">
        <v>612</v>
      </c>
    </row>
    <row r="43" spans="1:29" x14ac:dyDescent="0.25">
      <c r="A43" s="83" t="s">
        <v>62</v>
      </c>
      <c r="B43" s="82" t="s">
        <v>154</v>
      </c>
      <c r="C43" s="79" t="s">
        <v>326</v>
      </c>
      <c r="D43" s="79" t="s">
        <v>326</v>
      </c>
      <c r="E43" s="79" t="s">
        <v>326</v>
      </c>
      <c r="F43" s="79" t="s">
        <v>326</v>
      </c>
      <c r="G43" s="79" t="s">
        <v>326</v>
      </c>
      <c r="H43" s="79" t="s">
        <v>326</v>
      </c>
      <c r="I43" s="79" t="s">
        <v>326</v>
      </c>
      <c r="J43" s="79" t="s">
        <v>326</v>
      </c>
      <c r="K43" s="79" t="s">
        <v>326</v>
      </c>
      <c r="L43" s="79" t="s">
        <v>326</v>
      </c>
      <c r="M43" s="79" t="s">
        <v>326</v>
      </c>
      <c r="N43" s="79" t="s">
        <v>326</v>
      </c>
      <c r="O43" s="79" t="s">
        <v>326</v>
      </c>
      <c r="P43" s="77" t="s">
        <v>326</v>
      </c>
      <c r="Q43" s="77" t="s">
        <v>326</v>
      </c>
      <c r="R43" s="77" t="s">
        <v>326</v>
      </c>
      <c r="S43" s="77" t="s">
        <v>326</v>
      </c>
      <c r="T43" s="77" t="s">
        <v>326</v>
      </c>
      <c r="U43" s="77" t="s">
        <v>326</v>
      </c>
      <c r="V43" s="77" t="s">
        <v>326</v>
      </c>
      <c r="W43" s="77" t="s">
        <v>326</v>
      </c>
      <c r="X43" s="77" t="s">
        <v>326</v>
      </c>
      <c r="Y43" s="77" t="s">
        <v>326</v>
      </c>
      <c r="Z43" s="77" t="s">
        <v>326</v>
      </c>
      <c r="AA43" s="77" t="s">
        <v>326</v>
      </c>
      <c r="AB43" s="77" t="s">
        <v>326</v>
      </c>
      <c r="AC43" s="77" t="s">
        <v>326</v>
      </c>
    </row>
    <row r="44" spans="1:29" x14ac:dyDescent="0.25">
      <c r="A44" s="80" t="s">
        <v>153</v>
      </c>
      <c r="B44" s="51" t="s">
        <v>152</v>
      </c>
      <c r="C44" s="79" t="s">
        <v>326</v>
      </c>
      <c r="D44" s="79" t="s">
        <v>326</v>
      </c>
      <c r="E44" s="79" t="s">
        <v>326</v>
      </c>
      <c r="F44" s="79" t="s">
        <v>326</v>
      </c>
      <c r="G44" s="79" t="s">
        <v>326</v>
      </c>
      <c r="H44" s="79" t="s">
        <v>326</v>
      </c>
      <c r="I44" s="79" t="s">
        <v>326</v>
      </c>
      <c r="J44" s="79" t="s">
        <v>326</v>
      </c>
      <c r="K44" s="79" t="s">
        <v>326</v>
      </c>
      <c r="L44" s="79" t="s">
        <v>326</v>
      </c>
      <c r="M44" s="79" t="s">
        <v>326</v>
      </c>
      <c r="N44" s="79" t="s">
        <v>326</v>
      </c>
      <c r="O44" s="79" t="s">
        <v>326</v>
      </c>
      <c r="P44" s="77" t="s">
        <v>326</v>
      </c>
      <c r="Q44" s="77" t="s">
        <v>326</v>
      </c>
      <c r="R44" s="77" t="s">
        <v>326</v>
      </c>
      <c r="S44" s="77" t="s">
        <v>326</v>
      </c>
      <c r="T44" s="77" t="s">
        <v>326</v>
      </c>
      <c r="U44" s="77" t="s">
        <v>326</v>
      </c>
      <c r="V44" s="77" t="s">
        <v>326</v>
      </c>
      <c r="W44" s="77" t="s">
        <v>326</v>
      </c>
      <c r="X44" s="77" t="s">
        <v>326</v>
      </c>
      <c r="Y44" s="77" t="s">
        <v>326</v>
      </c>
      <c r="Z44" s="77" t="s">
        <v>326</v>
      </c>
      <c r="AA44" s="77" t="s">
        <v>326</v>
      </c>
      <c r="AB44" s="77" t="s">
        <v>326</v>
      </c>
      <c r="AC44" s="77" t="s">
        <v>326</v>
      </c>
    </row>
    <row r="45" spans="1:29" x14ac:dyDescent="0.25">
      <c r="A45" s="80" t="s">
        <v>151</v>
      </c>
      <c r="B45" s="51" t="s">
        <v>150</v>
      </c>
      <c r="C45" s="79" t="s">
        <v>326</v>
      </c>
      <c r="D45" s="79" t="s">
        <v>326</v>
      </c>
      <c r="E45" s="79" t="s">
        <v>326</v>
      </c>
      <c r="F45" s="79" t="s">
        <v>326</v>
      </c>
      <c r="G45" s="79" t="s">
        <v>326</v>
      </c>
      <c r="H45" s="79" t="s">
        <v>326</v>
      </c>
      <c r="I45" s="79" t="s">
        <v>326</v>
      </c>
      <c r="J45" s="79" t="s">
        <v>326</v>
      </c>
      <c r="K45" s="79" t="s">
        <v>326</v>
      </c>
      <c r="L45" s="79" t="s">
        <v>326</v>
      </c>
      <c r="M45" s="79" t="s">
        <v>326</v>
      </c>
      <c r="N45" s="79" t="s">
        <v>326</v>
      </c>
      <c r="O45" s="79" t="s">
        <v>326</v>
      </c>
      <c r="P45" s="77" t="s">
        <v>326</v>
      </c>
      <c r="Q45" s="77" t="s">
        <v>326</v>
      </c>
      <c r="R45" s="77" t="s">
        <v>326</v>
      </c>
      <c r="S45" s="77" t="s">
        <v>326</v>
      </c>
      <c r="T45" s="77" t="s">
        <v>326</v>
      </c>
      <c r="U45" s="77" t="s">
        <v>326</v>
      </c>
      <c r="V45" s="77" t="s">
        <v>326</v>
      </c>
      <c r="W45" s="77" t="s">
        <v>326</v>
      </c>
      <c r="X45" s="77" t="s">
        <v>326</v>
      </c>
      <c r="Y45" s="77" t="s">
        <v>326</v>
      </c>
      <c r="Z45" s="77" t="s">
        <v>326</v>
      </c>
      <c r="AA45" s="77" t="s">
        <v>326</v>
      </c>
      <c r="AB45" s="77" t="s">
        <v>326</v>
      </c>
      <c r="AC45" s="77" t="s">
        <v>326</v>
      </c>
    </row>
    <row r="46" spans="1:29" x14ac:dyDescent="0.25">
      <c r="A46" s="80" t="s">
        <v>149</v>
      </c>
      <c r="B46" s="51" t="s">
        <v>148</v>
      </c>
      <c r="C46" s="79" t="s">
        <v>326</v>
      </c>
      <c r="D46" s="79" t="s">
        <v>326</v>
      </c>
      <c r="E46" s="79" t="s">
        <v>326</v>
      </c>
      <c r="F46" s="79" t="s">
        <v>326</v>
      </c>
      <c r="G46" s="79" t="s">
        <v>326</v>
      </c>
      <c r="H46" s="79" t="s">
        <v>326</v>
      </c>
      <c r="I46" s="79" t="s">
        <v>326</v>
      </c>
      <c r="J46" s="79" t="s">
        <v>326</v>
      </c>
      <c r="K46" s="79" t="s">
        <v>326</v>
      </c>
      <c r="L46" s="79" t="s">
        <v>326</v>
      </c>
      <c r="M46" s="79" t="s">
        <v>326</v>
      </c>
      <c r="N46" s="79" t="s">
        <v>326</v>
      </c>
      <c r="O46" s="79" t="s">
        <v>326</v>
      </c>
      <c r="P46" s="77" t="s">
        <v>326</v>
      </c>
      <c r="Q46" s="77" t="s">
        <v>326</v>
      </c>
      <c r="R46" s="77" t="s">
        <v>326</v>
      </c>
      <c r="S46" s="77" t="s">
        <v>326</v>
      </c>
      <c r="T46" s="77" t="s">
        <v>326</v>
      </c>
      <c r="U46" s="77" t="s">
        <v>326</v>
      </c>
      <c r="V46" s="77" t="s">
        <v>326</v>
      </c>
      <c r="W46" s="77" t="s">
        <v>326</v>
      </c>
      <c r="X46" s="77" t="s">
        <v>326</v>
      </c>
      <c r="Y46" s="77" t="s">
        <v>326</v>
      </c>
      <c r="Z46" s="77" t="s">
        <v>326</v>
      </c>
      <c r="AA46" s="77" t="s">
        <v>326</v>
      </c>
      <c r="AB46" s="77" t="s">
        <v>326</v>
      </c>
      <c r="AC46" s="77" t="s">
        <v>326</v>
      </c>
    </row>
    <row r="47" spans="1:29" ht="31.5" x14ac:dyDescent="0.25">
      <c r="A47" s="80" t="s">
        <v>147</v>
      </c>
      <c r="B47" s="51" t="s">
        <v>146</v>
      </c>
      <c r="C47" s="79" t="s">
        <v>326</v>
      </c>
      <c r="D47" s="79" t="s">
        <v>326</v>
      </c>
      <c r="E47" s="79" t="s">
        <v>326</v>
      </c>
      <c r="F47" s="79" t="s">
        <v>326</v>
      </c>
      <c r="G47" s="79" t="s">
        <v>326</v>
      </c>
      <c r="H47" s="79" t="s">
        <v>326</v>
      </c>
      <c r="I47" s="79" t="s">
        <v>326</v>
      </c>
      <c r="J47" s="79" t="s">
        <v>326</v>
      </c>
      <c r="K47" s="79" t="s">
        <v>326</v>
      </c>
      <c r="L47" s="79" t="s">
        <v>326</v>
      </c>
      <c r="M47" s="79" t="s">
        <v>326</v>
      </c>
      <c r="N47" s="79" t="s">
        <v>326</v>
      </c>
      <c r="O47" s="79" t="s">
        <v>326</v>
      </c>
      <c r="P47" s="77" t="s">
        <v>326</v>
      </c>
      <c r="Q47" s="77" t="s">
        <v>326</v>
      </c>
      <c r="R47" s="77" t="s">
        <v>326</v>
      </c>
      <c r="S47" s="77" t="s">
        <v>326</v>
      </c>
      <c r="T47" s="77" t="s">
        <v>326</v>
      </c>
      <c r="U47" s="77" t="s">
        <v>326</v>
      </c>
      <c r="V47" s="77" t="s">
        <v>326</v>
      </c>
      <c r="W47" s="77" t="s">
        <v>326</v>
      </c>
      <c r="X47" s="77" t="s">
        <v>326</v>
      </c>
      <c r="Y47" s="77" t="s">
        <v>326</v>
      </c>
      <c r="Z47" s="77" t="s">
        <v>326</v>
      </c>
      <c r="AA47" s="77" t="s">
        <v>326</v>
      </c>
      <c r="AB47" s="77" t="s">
        <v>326</v>
      </c>
      <c r="AC47" s="77" t="s">
        <v>326</v>
      </c>
    </row>
    <row r="48" spans="1:29" ht="31.5" x14ac:dyDescent="0.25">
      <c r="A48" s="80" t="s">
        <v>145</v>
      </c>
      <c r="B48" s="51" t="s">
        <v>144</v>
      </c>
      <c r="C48" s="79" t="s">
        <v>326</v>
      </c>
      <c r="D48" s="79" t="s">
        <v>326</v>
      </c>
      <c r="E48" s="79" t="s">
        <v>326</v>
      </c>
      <c r="F48" s="79" t="s">
        <v>326</v>
      </c>
      <c r="G48" s="79" t="s">
        <v>326</v>
      </c>
      <c r="H48" s="79" t="s">
        <v>326</v>
      </c>
      <c r="I48" s="79" t="s">
        <v>326</v>
      </c>
      <c r="J48" s="79" t="s">
        <v>326</v>
      </c>
      <c r="K48" s="79" t="s">
        <v>326</v>
      </c>
      <c r="L48" s="79" t="s">
        <v>326</v>
      </c>
      <c r="M48" s="79" t="s">
        <v>326</v>
      </c>
      <c r="N48" s="79" t="s">
        <v>326</v>
      </c>
      <c r="O48" s="79" t="s">
        <v>326</v>
      </c>
      <c r="P48" s="77" t="s">
        <v>326</v>
      </c>
      <c r="Q48" s="77" t="s">
        <v>326</v>
      </c>
      <c r="R48" s="77" t="s">
        <v>326</v>
      </c>
      <c r="S48" s="77" t="s">
        <v>326</v>
      </c>
      <c r="T48" s="77" t="s">
        <v>326</v>
      </c>
      <c r="U48" s="77" t="s">
        <v>326</v>
      </c>
      <c r="V48" s="77" t="s">
        <v>326</v>
      </c>
      <c r="W48" s="77" t="s">
        <v>326</v>
      </c>
      <c r="X48" s="77" t="s">
        <v>326</v>
      </c>
      <c r="Y48" s="77" t="s">
        <v>326</v>
      </c>
      <c r="Z48" s="77" t="s">
        <v>326</v>
      </c>
      <c r="AA48" s="77" t="s">
        <v>326</v>
      </c>
      <c r="AB48" s="77" t="s">
        <v>326</v>
      </c>
      <c r="AC48" s="77" t="s">
        <v>326</v>
      </c>
    </row>
    <row r="49" spans="1:29" x14ac:dyDescent="0.25">
      <c r="A49" s="80" t="s">
        <v>143</v>
      </c>
      <c r="B49" s="51" t="s">
        <v>142</v>
      </c>
      <c r="C49" s="79" t="s">
        <v>326</v>
      </c>
      <c r="D49" s="79" t="s">
        <v>326</v>
      </c>
      <c r="E49" s="79" t="s">
        <v>326</v>
      </c>
      <c r="F49" s="79" t="s">
        <v>326</v>
      </c>
      <c r="G49" s="79" t="s">
        <v>326</v>
      </c>
      <c r="H49" s="79" t="s">
        <v>326</v>
      </c>
      <c r="I49" s="79" t="s">
        <v>326</v>
      </c>
      <c r="J49" s="79" t="s">
        <v>326</v>
      </c>
      <c r="K49" s="79" t="s">
        <v>326</v>
      </c>
      <c r="L49" s="79" t="s">
        <v>326</v>
      </c>
      <c r="M49" s="79" t="s">
        <v>326</v>
      </c>
      <c r="N49" s="79" t="s">
        <v>326</v>
      </c>
      <c r="O49" s="79" t="s">
        <v>326</v>
      </c>
      <c r="P49" s="77" t="s">
        <v>326</v>
      </c>
      <c r="Q49" s="77" t="s">
        <v>326</v>
      </c>
      <c r="R49" s="77" t="s">
        <v>326</v>
      </c>
      <c r="S49" s="77" t="s">
        <v>326</v>
      </c>
      <c r="T49" s="77" t="s">
        <v>326</v>
      </c>
      <c r="U49" s="77" t="s">
        <v>326</v>
      </c>
      <c r="V49" s="77" t="s">
        <v>326</v>
      </c>
      <c r="W49" s="77" t="s">
        <v>326</v>
      </c>
      <c r="X49" s="77" t="s">
        <v>326</v>
      </c>
      <c r="Y49" s="77" t="s">
        <v>326</v>
      </c>
      <c r="Z49" s="77" t="s">
        <v>326</v>
      </c>
      <c r="AA49" s="77" t="s">
        <v>326</v>
      </c>
      <c r="AB49" s="77" t="s">
        <v>326</v>
      </c>
      <c r="AC49" s="77" t="s">
        <v>326</v>
      </c>
    </row>
    <row r="50" spans="1:29" ht="31.5" x14ac:dyDescent="0.25">
      <c r="A50" s="80" t="s">
        <v>141</v>
      </c>
      <c r="B50" s="79" t="s">
        <v>140</v>
      </c>
      <c r="C50" s="79" t="s">
        <v>326</v>
      </c>
      <c r="D50" s="79" t="s">
        <v>326</v>
      </c>
      <c r="E50" s="79" t="s">
        <v>326</v>
      </c>
      <c r="F50" s="79" t="s">
        <v>326</v>
      </c>
      <c r="G50" s="79" t="s">
        <v>326</v>
      </c>
      <c r="H50" s="79" t="s">
        <v>326</v>
      </c>
      <c r="I50" s="79">
        <v>13</v>
      </c>
      <c r="J50" s="79" t="s">
        <v>326</v>
      </c>
      <c r="K50" s="79" t="s">
        <v>326</v>
      </c>
      <c r="L50" s="79" t="s">
        <v>326</v>
      </c>
      <c r="M50" s="79" t="s">
        <v>326</v>
      </c>
      <c r="N50" s="79" t="s">
        <v>326</v>
      </c>
      <c r="O50" s="79" t="s">
        <v>326</v>
      </c>
      <c r="P50" s="77" t="s">
        <v>326</v>
      </c>
      <c r="Q50" s="77" t="s">
        <v>326</v>
      </c>
      <c r="R50" s="77" t="s">
        <v>326</v>
      </c>
      <c r="S50" s="77" t="s">
        <v>326</v>
      </c>
      <c r="T50" s="77" t="s">
        <v>326</v>
      </c>
      <c r="U50" s="77" t="s">
        <v>326</v>
      </c>
      <c r="V50" s="77" t="s">
        <v>326</v>
      </c>
      <c r="W50" s="77" t="s">
        <v>326</v>
      </c>
      <c r="X50" s="77" t="s">
        <v>326</v>
      </c>
      <c r="Y50" s="77" t="s">
        <v>326</v>
      </c>
      <c r="Z50" s="77" t="s">
        <v>326</v>
      </c>
      <c r="AA50" s="77" t="s">
        <v>326</v>
      </c>
      <c r="AB50" s="77">
        <v>13</v>
      </c>
      <c r="AC50" s="77" t="s">
        <v>612</v>
      </c>
    </row>
    <row r="51" spans="1:29" ht="35.25" customHeight="1" x14ac:dyDescent="0.25">
      <c r="A51" s="83" t="s">
        <v>60</v>
      </c>
      <c r="B51" s="82" t="s">
        <v>139</v>
      </c>
      <c r="C51" s="82"/>
      <c r="D51" s="78"/>
      <c r="E51" s="78"/>
      <c r="F51" s="78"/>
      <c r="G51" s="51"/>
      <c r="H51" s="51"/>
      <c r="I51" s="51"/>
      <c r="J51" s="51"/>
      <c r="K51" s="51"/>
      <c r="L51" s="51"/>
      <c r="M51" s="51"/>
      <c r="N51" s="51"/>
      <c r="O51" s="77"/>
      <c r="P51" s="77"/>
      <c r="Q51" s="77"/>
      <c r="R51" s="77"/>
      <c r="S51" s="77"/>
      <c r="T51" s="77"/>
      <c r="U51" s="77"/>
      <c r="V51" s="77"/>
      <c r="W51" s="77"/>
      <c r="X51" s="77"/>
      <c r="Y51" s="77"/>
      <c r="Z51" s="77"/>
      <c r="AA51" s="77"/>
      <c r="AB51" s="77"/>
      <c r="AC51" s="76"/>
    </row>
    <row r="52" spans="1:29" x14ac:dyDescent="0.25">
      <c r="A52" s="80" t="s">
        <v>138</v>
      </c>
      <c r="B52" s="51" t="s">
        <v>137</v>
      </c>
      <c r="C52" s="82">
        <f>C27/1.2</f>
        <v>33.996000000000002</v>
      </c>
      <c r="D52" s="78">
        <f>D32+D33</f>
        <v>41.877000000000002</v>
      </c>
      <c r="E52" s="78"/>
      <c r="F52" s="78"/>
      <c r="G52" s="51"/>
      <c r="H52" s="230">
        <f>H27/1.2</f>
        <v>16.998000000000001</v>
      </c>
      <c r="I52" s="51">
        <v>4</v>
      </c>
      <c r="J52" s="51">
        <f>32.945/1.2</f>
        <v>27.454166666666669</v>
      </c>
      <c r="K52" s="51">
        <f>K32+K33</f>
        <v>8</v>
      </c>
      <c r="L52" s="51">
        <f>L27/1.2</f>
        <v>16.998000000000001</v>
      </c>
      <c r="M52" s="51"/>
      <c r="N52" s="51">
        <v>0</v>
      </c>
      <c r="O52" s="77"/>
      <c r="P52" s="77">
        <f>P27/1.2</f>
        <v>15.670999999999999</v>
      </c>
      <c r="Q52" s="77">
        <v>4</v>
      </c>
      <c r="R52" s="77">
        <v>0</v>
      </c>
      <c r="S52" s="77"/>
      <c r="T52" s="77"/>
      <c r="U52" s="77"/>
      <c r="V52" s="77"/>
      <c r="W52" s="77"/>
      <c r="X52" s="77"/>
      <c r="Y52" s="77"/>
      <c r="Z52" s="77">
        <f>Z33</f>
        <v>15.670833333333334</v>
      </c>
      <c r="AA52" s="77"/>
      <c r="AB52" s="231">
        <v>49.667999999999999</v>
      </c>
      <c r="AC52" s="76">
        <f>Z52+J52</f>
        <v>43.125</v>
      </c>
    </row>
    <row r="53" spans="1:29" x14ac:dyDescent="0.25">
      <c r="A53" s="80" t="s">
        <v>136</v>
      </c>
      <c r="B53" s="51" t="s">
        <v>130</v>
      </c>
      <c r="C53" s="51" t="s">
        <v>326</v>
      </c>
      <c r="D53" s="51" t="s">
        <v>326</v>
      </c>
      <c r="E53" s="51" t="s">
        <v>326</v>
      </c>
      <c r="F53" s="51" t="s">
        <v>326</v>
      </c>
      <c r="G53" s="51" t="s">
        <v>326</v>
      </c>
      <c r="H53" s="51" t="s">
        <v>326</v>
      </c>
      <c r="I53" s="51" t="s">
        <v>326</v>
      </c>
      <c r="J53" s="51" t="s">
        <v>326</v>
      </c>
      <c r="K53" s="51" t="s">
        <v>326</v>
      </c>
      <c r="L53" s="51" t="s">
        <v>326</v>
      </c>
      <c r="M53" s="51" t="s">
        <v>326</v>
      </c>
      <c r="N53" s="51" t="s">
        <v>326</v>
      </c>
      <c r="O53" s="51" t="s">
        <v>326</v>
      </c>
      <c r="P53" s="51" t="s">
        <v>326</v>
      </c>
      <c r="Q53" s="51" t="s">
        <v>326</v>
      </c>
      <c r="R53" s="51" t="s">
        <v>326</v>
      </c>
      <c r="S53" s="51" t="s">
        <v>326</v>
      </c>
      <c r="T53" s="51"/>
      <c r="U53" s="51"/>
      <c r="V53" s="51"/>
      <c r="W53" s="51"/>
      <c r="X53" s="51"/>
      <c r="Y53" s="51" t="s">
        <v>326</v>
      </c>
      <c r="Z53" s="51" t="s">
        <v>326</v>
      </c>
      <c r="AA53" s="51" t="s">
        <v>326</v>
      </c>
      <c r="AB53" s="51" t="s">
        <v>326</v>
      </c>
      <c r="AC53" s="51" t="s">
        <v>326</v>
      </c>
    </row>
    <row r="54" spans="1:29" x14ac:dyDescent="0.25">
      <c r="A54" s="80" t="s">
        <v>135</v>
      </c>
      <c r="B54" s="79" t="s">
        <v>129</v>
      </c>
      <c r="C54" s="51" t="s">
        <v>326</v>
      </c>
      <c r="D54" s="51" t="s">
        <v>326</v>
      </c>
      <c r="E54" s="51" t="s">
        <v>326</v>
      </c>
      <c r="F54" s="51" t="s">
        <v>326</v>
      </c>
      <c r="G54" s="51" t="s">
        <v>326</v>
      </c>
      <c r="H54" s="51" t="s">
        <v>326</v>
      </c>
      <c r="I54" s="51" t="s">
        <v>326</v>
      </c>
      <c r="J54" s="51" t="s">
        <v>326</v>
      </c>
      <c r="K54" s="51" t="s">
        <v>326</v>
      </c>
      <c r="L54" s="51" t="s">
        <v>326</v>
      </c>
      <c r="M54" s="51" t="s">
        <v>326</v>
      </c>
      <c r="N54" s="51" t="s">
        <v>326</v>
      </c>
      <c r="O54" s="51" t="s">
        <v>326</v>
      </c>
      <c r="P54" s="51" t="s">
        <v>326</v>
      </c>
      <c r="Q54" s="51" t="s">
        <v>326</v>
      </c>
      <c r="R54" s="51" t="s">
        <v>326</v>
      </c>
      <c r="S54" s="51" t="s">
        <v>326</v>
      </c>
      <c r="T54" s="51" t="s">
        <v>326</v>
      </c>
      <c r="U54" s="51" t="s">
        <v>326</v>
      </c>
      <c r="V54" s="51" t="s">
        <v>326</v>
      </c>
      <c r="W54" s="51" t="s">
        <v>326</v>
      </c>
      <c r="X54" s="51" t="s">
        <v>326</v>
      </c>
      <c r="Y54" s="51" t="s">
        <v>326</v>
      </c>
      <c r="Z54" s="51" t="s">
        <v>326</v>
      </c>
      <c r="AA54" s="51" t="s">
        <v>326</v>
      </c>
      <c r="AB54" s="51" t="s">
        <v>326</v>
      </c>
      <c r="AC54" s="51" t="s">
        <v>326</v>
      </c>
    </row>
    <row r="55" spans="1:29" x14ac:dyDescent="0.25">
      <c r="A55" s="80" t="s">
        <v>134</v>
      </c>
      <c r="B55" s="79" t="s">
        <v>128</v>
      </c>
      <c r="C55" s="51" t="s">
        <v>326</v>
      </c>
      <c r="D55" s="51" t="s">
        <v>326</v>
      </c>
      <c r="E55" s="51" t="s">
        <v>326</v>
      </c>
      <c r="F55" s="51" t="s">
        <v>326</v>
      </c>
      <c r="G55" s="51" t="s">
        <v>326</v>
      </c>
      <c r="H55" s="51" t="s">
        <v>326</v>
      </c>
      <c r="I55" s="51" t="s">
        <v>326</v>
      </c>
      <c r="J55" s="51" t="s">
        <v>326</v>
      </c>
      <c r="K55" s="51" t="s">
        <v>326</v>
      </c>
      <c r="L55" s="51" t="s">
        <v>326</v>
      </c>
      <c r="M55" s="51" t="s">
        <v>326</v>
      </c>
      <c r="N55" s="51" t="s">
        <v>326</v>
      </c>
      <c r="O55" s="51" t="s">
        <v>326</v>
      </c>
      <c r="P55" s="51" t="s">
        <v>326</v>
      </c>
      <c r="Q55" s="51" t="s">
        <v>326</v>
      </c>
      <c r="R55" s="51" t="s">
        <v>326</v>
      </c>
      <c r="S55" s="51" t="s">
        <v>326</v>
      </c>
      <c r="T55" s="51" t="s">
        <v>326</v>
      </c>
      <c r="U55" s="51" t="s">
        <v>326</v>
      </c>
      <c r="V55" s="51" t="s">
        <v>326</v>
      </c>
      <c r="W55" s="51" t="s">
        <v>326</v>
      </c>
      <c r="X55" s="51" t="s">
        <v>326</v>
      </c>
      <c r="Y55" s="51" t="s">
        <v>326</v>
      </c>
      <c r="Z55" s="51" t="s">
        <v>326</v>
      </c>
      <c r="AA55" s="51" t="s">
        <v>326</v>
      </c>
      <c r="AB55" s="51" t="s">
        <v>326</v>
      </c>
      <c r="AC55" s="51" t="s">
        <v>326</v>
      </c>
    </row>
    <row r="56" spans="1:29" x14ac:dyDescent="0.25">
      <c r="A56" s="80" t="s">
        <v>133</v>
      </c>
      <c r="B56" s="79" t="s">
        <v>127</v>
      </c>
      <c r="C56" s="51" t="s">
        <v>326</v>
      </c>
      <c r="D56" s="51" t="s">
        <v>326</v>
      </c>
      <c r="E56" s="51" t="s">
        <v>326</v>
      </c>
      <c r="F56" s="51" t="s">
        <v>326</v>
      </c>
      <c r="G56" s="51" t="s">
        <v>326</v>
      </c>
      <c r="H56" s="51" t="s">
        <v>326</v>
      </c>
      <c r="I56" s="51" t="s">
        <v>326</v>
      </c>
      <c r="J56" s="51" t="s">
        <v>326</v>
      </c>
      <c r="K56" s="51" t="s">
        <v>326</v>
      </c>
      <c r="L56" s="51" t="s">
        <v>326</v>
      </c>
      <c r="M56" s="51" t="s">
        <v>326</v>
      </c>
      <c r="N56" s="51" t="s">
        <v>326</v>
      </c>
      <c r="O56" s="51" t="s">
        <v>326</v>
      </c>
      <c r="P56" s="51" t="s">
        <v>326</v>
      </c>
      <c r="Q56" s="51" t="s">
        <v>326</v>
      </c>
      <c r="R56" s="51" t="s">
        <v>326</v>
      </c>
      <c r="S56" s="51" t="s">
        <v>326</v>
      </c>
      <c r="T56" s="51" t="s">
        <v>326</v>
      </c>
      <c r="U56" s="51" t="s">
        <v>326</v>
      </c>
      <c r="V56" s="51" t="s">
        <v>326</v>
      </c>
      <c r="W56" s="51" t="s">
        <v>326</v>
      </c>
      <c r="X56" s="51" t="s">
        <v>326</v>
      </c>
      <c r="Y56" s="51" t="s">
        <v>326</v>
      </c>
      <c r="Z56" s="51" t="s">
        <v>326</v>
      </c>
      <c r="AA56" s="51" t="s">
        <v>326</v>
      </c>
      <c r="AB56" s="51" t="s">
        <v>326</v>
      </c>
      <c r="AC56" s="51" t="s">
        <v>326</v>
      </c>
    </row>
    <row r="57" spans="1:29" ht="18.75" x14ac:dyDescent="0.25">
      <c r="A57" s="80" t="s">
        <v>132</v>
      </c>
      <c r="B57" s="79" t="s">
        <v>126</v>
      </c>
      <c r="C57" s="51" t="s">
        <v>326</v>
      </c>
      <c r="D57" s="51" t="s">
        <v>326</v>
      </c>
      <c r="E57" s="51" t="s">
        <v>326</v>
      </c>
      <c r="F57" s="51" t="s">
        <v>326</v>
      </c>
      <c r="G57" s="51" t="s">
        <v>326</v>
      </c>
      <c r="H57" s="51" t="s">
        <v>326</v>
      </c>
      <c r="I57" s="51" t="s">
        <v>326</v>
      </c>
      <c r="J57" s="51" t="s">
        <v>326</v>
      </c>
      <c r="K57" s="51" t="s">
        <v>326</v>
      </c>
      <c r="L57" s="51" t="s">
        <v>326</v>
      </c>
      <c r="M57" s="51" t="s">
        <v>326</v>
      </c>
      <c r="N57" s="51" t="s">
        <v>326</v>
      </c>
      <c r="O57" s="51" t="s">
        <v>326</v>
      </c>
      <c r="P57" s="51" t="s">
        <v>326</v>
      </c>
      <c r="Q57" s="51" t="s">
        <v>326</v>
      </c>
      <c r="R57" s="51" t="s">
        <v>326</v>
      </c>
      <c r="S57" s="51" t="s">
        <v>326</v>
      </c>
      <c r="T57" s="51" t="s">
        <v>326</v>
      </c>
      <c r="U57" s="51" t="s">
        <v>326</v>
      </c>
      <c r="V57" s="51" t="s">
        <v>326</v>
      </c>
      <c r="W57" s="51" t="s">
        <v>326</v>
      </c>
      <c r="X57" s="51" t="s">
        <v>326</v>
      </c>
      <c r="Y57" s="51" t="s">
        <v>326</v>
      </c>
      <c r="Z57" s="51" t="s">
        <v>326</v>
      </c>
      <c r="AA57" s="51" t="s">
        <v>326</v>
      </c>
      <c r="AB57" s="51" t="s">
        <v>326</v>
      </c>
      <c r="AC57" s="51" t="s">
        <v>326</v>
      </c>
    </row>
    <row r="58" spans="1:29" ht="36.75" customHeight="1" x14ac:dyDescent="0.25">
      <c r="A58" s="83" t="s">
        <v>59</v>
      </c>
      <c r="B58" s="106" t="s">
        <v>232</v>
      </c>
      <c r="C58" s="51" t="s">
        <v>326</v>
      </c>
      <c r="D58" s="51" t="s">
        <v>326</v>
      </c>
      <c r="E58" s="51" t="s">
        <v>326</v>
      </c>
      <c r="F58" s="51" t="s">
        <v>326</v>
      </c>
      <c r="G58" s="51" t="s">
        <v>326</v>
      </c>
      <c r="H58" s="51" t="s">
        <v>326</v>
      </c>
      <c r="I58" s="51" t="s">
        <v>326</v>
      </c>
      <c r="J58" s="51" t="s">
        <v>326</v>
      </c>
      <c r="K58" s="51" t="s">
        <v>326</v>
      </c>
      <c r="L58" s="51" t="s">
        <v>326</v>
      </c>
      <c r="M58" s="51" t="s">
        <v>326</v>
      </c>
      <c r="N58" s="51" t="s">
        <v>326</v>
      </c>
      <c r="O58" s="51" t="s">
        <v>326</v>
      </c>
      <c r="P58" s="51" t="s">
        <v>326</v>
      </c>
      <c r="Q58" s="51" t="s">
        <v>326</v>
      </c>
      <c r="R58" s="51" t="s">
        <v>326</v>
      </c>
      <c r="S58" s="51" t="s">
        <v>326</v>
      </c>
      <c r="T58" s="51" t="s">
        <v>326</v>
      </c>
      <c r="U58" s="51" t="s">
        <v>326</v>
      </c>
      <c r="V58" s="51" t="s">
        <v>326</v>
      </c>
      <c r="W58" s="51" t="s">
        <v>326</v>
      </c>
      <c r="X58" s="51" t="s">
        <v>326</v>
      </c>
      <c r="Y58" s="51" t="s">
        <v>326</v>
      </c>
      <c r="Z58" s="51" t="s">
        <v>326</v>
      </c>
      <c r="AA58" s="51" t="s">
        <v>326</v>
      </c>
      <c r="AB58" s="51" t="s">
        <v>326</v>
      </c>
      <c r="AC58" s="51" t="s">
        <v>326</v>
      </c>
    </row>
    <row r="59" spans="1:29" x14ac:dyDescent="0.25">
      <c r="A59" s="83" t="s">
        <v>57</v>
      </c>
      <c r="B59" s="82" t="s">
        <v>131</v>
      </c>
      <c r="C59" s="51" t="s">
        <v>326</v>
      </c>
      <c r="D59" s="51" t="s">
        <v>326</v>
      </c>
      <c r="E59" s="51" t="s">
        <v>326</v>
      </c>
      <c r="F59" s="51" t="s">
        <v>326</v>
      </c>
      <c r="G59" s="51" t="s">
        <v>326</v>
      </c>
      <c r="H59" s="51" t="s">
        <v>326</v>
      </c>
      <c r="I59" s="51" t="s">
        <v>326</v>
      </c>
      <c r="J59" s="51" t="s">
        <v>326</v>
      </c>
      <c r="K59" s="51" t="s">
        <v>326</v>
      </c>
      <c r="L59" s="51" t="s">
        <v>326</v>
      </c>
      <c r="M59" s="51" t="s">
        <v>326</v>
      </c>
      <c r="N59" s="51" t="s">
        <v>326</v>
      </c>
      <c r="O59" s="51" t="s">
        <v>326</v>
      </c>
      <c r="P59" s="51" t="s">
        <v>326</v>
      </c>
      <c r="Q59" s="51" t="s">
        <v>326</v>
      </c>
      <c r="R59" s="51" t="s">
        <v>326</v>
      </c>
      <c r="S59" s="51" t="s">
        <v>326</v>
      </c>
      <c r="T59" s="51" t="s">
        <v>326</v>
      </c>
      <c r="U59" s="51" t="s">
        <v>326</v>
      </c>
      <c r="V59" s="51" t="s">
        <v>326</v>
      </c>
      <c r="W59" s="51" t="s">
        <v>326</v>
      </c>
      <c r="X59" s="51" t="s">
        <v>326</v>
      </c>
      <c r="Y59" s="51" t="s">
        <v>326</v>
      </c>
      <c r="Z59" s="51" t="s">
        <v>326</v>
      </c>
      <c r="AA59" s="51" t="s">
        <v>326</v>
      </c>
      <c r="AB59" s="51" t="s">
        <v>326</v>
      </c>
      <c r="AC59" s="51" t="s">
        <v>326</v>
      </c>
    </row>
    <row r="60" spans="1:29" x14ac:dyDescent="0.25">
      <c r="A60" s="80" t="s">
        <v>226</v>
      </c>
      <c r="B60" s="81" t="s">
        <v>152</v>
      </c>
      <c r="C60" s="51" t="s">
        <v>326</v>
      </c>
      <c r="D60" s="51" t="s">
        <v>326</v>
      </c>
      <c r="E60" s="51" t="s">
        <v>326</v>
      </c>
      <c r="F60" s="51" t="s">
        <v>326</v>
      </c>
      <c r="G60" s="51" t="s">
        <v>326</v>
      </c>
      <c r="H60" s="51" t="s">
        <v>326</v>
      </c>
      <c r="I60" s="51" t="s">
        <v>326</v>
      </c>
      <c r="J60" s="51" t="s">
        <v>326</v>
      </c>
      <c r="K60" s="51" t="s">
        <v>326</v>
      </c>
      <c r="L60" s="51" t="s">
        <v>326</v>
      </c>
      <c r="M60" s="51" t="s">
        <v>326</v>
      </c>
      <c r="N60" s="51" t="s">
        <v>326</v>
      </c>
      <c r="O60" s="51" t="s">
        <v>326</v>
      </c>
      <c r="P60" s="51" t="s">
        <v>326</v>
      </c>
      <c r="Q60" s="51" t="s">
        <v>326</v>
      </c>
      <c r="R60" s="51" t="s">
        <v>326</v>
      </c>
      <c r="S60" s="51" t="s">
        <v>326</v>
      </c>
      <c r="T60" s="51" t="s">
        <v>326</v>
      </c>
      <c r="U60" s="51" t="s">
        <v>326</v>
      </c>
      <c r="V60" s="51" t="s">
        <v>326</v>
      </c>
      <c r="W60" s="51" t="s">
        <v>326</v>
      </c>
      <c r="X60" s="51" t="s">
        <v>326</v>
      </c>
      <c r="Y60" s="51" t="s">
        <v>326</v>
      </c>
      <c r="Z60" s="51" t="s">
        <v>326</v>
      </c>
      <c r="AA60" s="51" t="s">
        <v>326</v>
      </c>
      <c r="AB60" s="51" t="s">
        <v>326</v>
      </c>
      <c r="AC60" s="51" t="s">
        <v>326</v>
      </c>
    </row>
    <row r="61" spans="1:29" x14ac:dyDescent="0.25">
      <c r="A61" s="80" t="s">
        <v>227</v>
      </c>
      <c r="B61" s="81" t="s">
        <v>150</v>
      </c>
      <c r="C61" s="51" t="s">
        <v>326</v>
      </c>
      <c r="D61" s="51" t="s">
        <v>326</v>
      </c>
      <c r="E61" s="51" t="s">
        <v>326</v>
      </c>
      <c r="F61" s="51" t="s">
        <v>326</v>
      </c>
      <c r="G61" s="51" t="s">
        <v>326</v>
      </c>
      <c r="H61" s="51" t="s">
        <v>326</v>
      </c>
      <c r="I61" s="51" t="s">
        <v>326</v>
      </c>
      <c r="J61" s="51" t="s">
        <v>326</v>
      </c>
      <c r="K61" s="51" t="s">
        <v>326</v>
      </c>
      <c r="L61" s="51" t="s">
        <v>326</v>
      </c>
      <c r="M61" s="51" t="s">
        <v>326</v>
      </c>
      <c r="N61" s="51" t="s">
        <v>326</v>
      </c>
      <c r="O61" s="51" t="s">
        <v>326</v>
      </c>
      <c r="P61" s="51" t="s">
        <v>326</v>
      </c>
      <c r="Q61" s="51" t="s">
        <v>326</v>
      </c>
      <c r="R61" s="51" t="s">
        <v>326</v>
      </c>
      <c r="S61" s="51" t="s">
        <v>326</v>
      </c>
      <c r="T61" s="51" t="s">
        <v>326</v>
      </c>
      <c r="U61" s="51" t="s">
        <v>326</v>
      </c>
      <c r="V61" s="51" t="s">
        <v>326</v>
      </c>
      <c r="W61" s="51" t="s">
        <v>326</v>
      </c>
      <c r="X61" s="51" t="s">
        <v>326</v>
      </c>
      <c r="Y61" s="51" t="s">
        <v>326</v>
      </c>
      <c r="Z61" s="51" t="s">
        <v>326</v>
      </c>
      <c r="AA61" s="51" t="s">
        <v>326</v>
      </c>
      <c r="AB61" s="51" t="s">
        <v>326</v>
      </c>
      <c r="AC61" s="51" t="s">
        <v>326</v>
      </c>
    </row>
    <row r="62" spans="1:29" x14ac:dyDescent="0.25">
      <c r="A62" s="80" t="s">
        <v>228</v>
      </c>
      <c r="B62" s="81" t="s">
        <v>148</v>
      </c>
      <c r="C62" s="51" t="s">
        <v>326</v>
      </c>
      <c r="D62" s="51" t="s">
        <v>326</v>
      </c>
      <c r="E62" s="51" t="s">
        <v>326</v>
      </c>
      <c r="F62" s="51" t="s">
        <v>326</v>
      </c>
      <c r="G62" s="51" t="s">
        <v>326</v>
      </c>
      <c r="H62" s="51" t="s">
        <v>326</v>
      </c>
      <c r="I62" s="51" t="s">
        <v>326</v>
      </c>
      <c r="J62" s="51" t="s">
        <v>326</v>
      </c>
      <c r="K62" s="51" t="s">
        <v>326</v>
      </c>
      <c r="L62" s="51" t="s">
        <v>326</v>
      </c>
      <c r="M62" s="51" t="s">
        <v>326</v>
      </c>
      <c r="N62" s="51" t="s">
        <v>326</v>
      </c>
      <c r="O62" s="51" t="s">
        <v>326</v>
      </c>
      <c r="P62" s="51" t="s">
        <v>326</v>
      </c>
      <c r="Q62" s="51" t="s">
        <v>326</v>
      </c>
      <c r="R62" s="51" t="s">
        <v>326</v>
      </c>
      <c r="S62" s="51" t="s">
        <v>326</v>
      </c>
      <c r="T62" s="51" t="s">
        <v>326</v>
      </c>
      <c r="U62" s="51" t="s">
        <v>326</v>
      </c>
      <c r="V62" s="51" t="s">
        <v>326</v>
      </c>
      <c r="W62" s="51" t="s">
        <v>326</v>
      </c>
      <c r="X62" s="51" t="s">
        <v>326</v>
      </c>
      <c r="Y62" s="51" t="s">
        <v>326</v>
      </c>
      <c r="Z62" s="51" t="s">
        <v>326</v>
      </c>
      <c r="AA62" s="51" t="s">
        <v>326</v>
      </c>
      <c r="AB62" s="51" t="s">
        <v>326</v>
      </c>
      <c r="AC62" s="51" t="s">
        <v>326</v>
      </c>
    </row>
    <row r="63" spans="1:29" x14ac:dyDescent="0.25">
      <c r="A63" s="80" t="s">
        <v>229</v>
      </c>
      <c r="B63" s="81" t="s">
        <v>231</v>
      </c>
      <c r="C63" s="51" t="s">
        <v>326</v>
      </c>
      <c r="D63" s="51" t="s">
        <v>326</v>
      </c>
      <c r="E63" s="51" t="s">
        <v>326</v>
      </c>
      <c r="F63" s="51" t="s">
        <v>326</v>
      </c>
      <c r="G63" s="51" t="s">
        <v>326</v>
      </c>
      <c r="H63" s="51" t="s">
        <v>326</v>
      </c>
      <c r="I63" s="51" t="s">
        <v>326</v>
      </c>
      <c r="J63" s="51" t="s">
        <v>326</v>
      </c>
      <c r="K63" s="51" t="s">
        <v>326</v>
      </c>
      <c r="L63" s="51" t="s">
        <v>326</v>
      </c>
      <c r="M63" s="51" t="s">
        <v>326</v>
      </c>
      <c r="N63" s="51" t="s">
        <v>326</v>
      </c>
      <c r="O63" s="51" t="s">
        <v>326</v>
      </c>
      <c r="P63" s="51" t="s">
        <v>326</v>
      </c>
      <c r="Q63" s="51" t="s">
        <v>326</v>
      </c>
      <c r="R63" s="51" t="s">
        <v>326</v>
      </c>
      <c r="S63" s="51" t="s">
        <v>326</v>
      </c>
      <c r="T63" s="51" t="s">
        <v>326</v>
      </c>
      <c r="U63" s="51" t="s">
        <v>326</v>
      </c>
      <c r="V63" s="51" t="s">
        <v>326</v>
      </c>
      <c r="W63" s="51" t="s">
        <v>326</v>
      </c>
      <c r="X63" s="51" t="s">
        <v>326</v>
      </c>
      <c r="Y63" s="51" t="s">
        <v>326</v>
      </c>
      <c r="Z63" s="51" t="s">
        <v>326</v>
      </c>
      <c r="AA63" s="51" t="s">
        <v>326</v>
      </c>
      <c r="AB63" s="51" t="s">
        <v>326</v>
      </c>
      <c r="AC63" s="51" t="s">
        <v>326</v>
      </c>
    </row>
    <row r="64" spans="1:29" ht="18.75" x14ac:dyDescent="0.25">
      <c r="A64" s="80" t="s">
        <v>230</v>
      </c>
      <c r="B64" s="79" t="s">
        <v>126</v>
      </c>
      <c r="C64" s="51" t="s">
        <v>326</v>
      </c>
      <c r="D64" s="51" t="s">
        <v>326</v>
      </c>
      <c r="E64" s="51" t="s">
        <v>326</v>
      </c>
      <c r="F64" s="51" t="s">
        <v>326</v>
      </c>
      <c r="G64" s="51" t="s">
        <v>326</v>
      </c>
      <c r="H64" s="51" t="s">
        <v>326</v>
      </c>
      <c r="I64" s="51" t="s">
        <v>326</v>
      </c>
      <c r="J64" s="51" t="s">
        <v>326</v>
      </c>
      <c r="K64" s="51" t="s">
        <v>326</v>
      </c>
      <c r="L64" s="51" t="s">
        <v>326</v>
      </c>
      <c r="M64" s="51" t="s">
        <v>326</v>
      </c>
      <c r="N64" s="51" t="s">
        <v>326</v>
      </c>
      <c r="O64" s="51" t="s">
        <v>326</v>
      </c>
      <c r="P64" s="51" t="s">
        <v>326</v>
      </c>
      <c r="Q64" s="51" t="s">
        <v>326</v>
      </c>
      <c r="R64" s="51" t="s">
        <v>326</v>
      </c>
      <c r="S64" s="51" t="s">
        <v>326</v>
      </c>
      <c r="T64" s="51" t="s">
        <v>326</v>
      </c>
      <c r="U64" s="51" t="s">
        <v>326</v>
      </c>
      <c r="V64" s="51" t="s">
        <v>326</v>
      </c>
      <c r="W64" s="51" t="s">
        <v>326</v>
      </c>
      <c r="X64" s="51" t="s">
        <v>326</v>
      </c>
      <c r="Y64" s="51" t="s">
        <v>326</v>
      </c>
      <c r="Z64" s="51" t="s">
        <v>326</v>
      </c>
      <c r="AA64" s="51" t="s">
        <v>326</v>
      </c>
      <c r="AB64" s="51" t="s">
        <v>326</v>
      </c>
      <c r="AC64" s="51" t="s">
        <v>326</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10"/>
      <c r="C66" s="410"/>
      <c r="D66" s="410"/>
      <c r="E66" s="410"/>
      <c r="F66" s="410"/>
      <c r="G66" s="410"/>
      <c r="H66" s="410"/>
      <c r="I66" s="410"/>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11"/>
      <c r="C68" s="411"/>
      <c r="D68" s="411"/>
      <c r="E68" s="411"/>
      <c r="F68" s="411"/>
      <c r="G68" s="411"/>
      <c r="H68" s="411"/>
      <c r="I68" s="411"/>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10"/>
      <c r="C70" s="410"/>
      <c r="D70" s="410"/>
      <c r="E70" s="410"/>
      <c r="F70" s="410"/>
      <c r="G70" s="410"/>
      <c r="H70" s="410"/>
      <c r="I70" s="410"/>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10"/>
      <c r="C72" s="410"/>
      <c r="D72" s="410"/>
      <c r="E72" s="410"/>
      <c r="F72" s="410"/>
      <c r="G72" s="410"/>
      <c r="H72" s="410"/>
      <c r="I72" s="410"/>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11"/>
      <c r="C73" s="411"/>
      <c r="D73" s="411"/>
      <c r="E73" s="411"/>
      <c r="F73" s="411"/>
      <c r="G73" s="411"/>
      <c r="H73" s="411"/>
      <c r="I73" s="411"/>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10"/>
      <c r="C74" s="410"/>
      <c r="D74" s="410"/>
      <c r="E74" s="410"/>
      <c r="F74" s="410"/>
      <c r="G74" s="410"/>
      <c r="H74" s="410"/>
      <c r="I74" s="410"/>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08"/>
      <c r="C75" s="408"/>
      <c r="D75" s="408"/>
      <c r="E75" s="408"/>
      <c r="F75" s="408"/>
      <c r="G75" s="408"/>
      <c r="H75" s="408"/>
      <c r="I75" s="408"/>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09"/>
      <c r="C77" s="409"/>
      <c r="D77" s="409"/>
      <c r="E77" s="409"/>
      <c r="F77" s="409"/>
      <c r="G77" s="409"/>
      <c r="H77" s="409"/>
      <c r="I77" s="409"/>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T20:W20"/>
    <mergeCell ref="T21:U21"/>
    <mergeCell ref="V21:W21"/>
    <mergeCell ref="X20:AA20"/>
    <mergeCell ref="X21:Y21"/>
    <mergeCell ref="Z21:AA21"/>
    <mergeCell ref="A4:AC4"/>
    <mergeCell ref="A12:AC12"/>
    <mergeCell ref="A9:AC9"/>
    <mergeCell ref="A6:AC6"/>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D16" zoomScale="85" zoomScaleSheetLayoutView="85" workbookViewId="0">
      <selection activeCell="AT27" sqref="AT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76" t="s">
        <v>611</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AV6" s="15"/>
    </row>
    <row r="7" spans="1:48" ht="18.75" x14ac:dyDescent="0.25">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5.75" x14ac:dyDescent="0.25">
      <c r="A9" s="191" t="s">
        <v>7</v>
      </c>
      <c r="B9" s="171"/>
      <c r="C9" s="171"/>
      <c r="D9" s="171"/>
      <c r="E9" s="171"/>
      <c r="F9" s="171"/>
      <c r="G9" s="171"/>
      <c r="H9" s="171"/>
      <c r="I9" s="171"/>
      <c r="J9" s="171"/>
      <c r="K9" s="171"/>
      <c r="L9" s="171"/>
      <c r="M9" s="171"/>
      <c r="N9" s="171"/>
      <c r="O9" s="171"/>
      <c r="P9" s="171"/>
      <c r="Q9" s="171"/>
      <c r="R9" s="171"/>
      <c r="S9" s="171"/>
      <c r="T9" s="171"/>
      <c r="U9" s="171"/>
      <c r="V9" s="171"/>
      <c r="W9" s="226" t="s">
        <v>536</v>
      </c>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x14ac:dyDescent="0.25">
      <c r="A10" s="277" t="s">
        <v>9</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5.75" x14ac:dyDescent="0.25">
      <c r="A12" s="191" t="s">
        <v>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t="s">
        <v>552</v>
      </c>
      <c r="Z12" s="226"/>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x14ac:dyDescent="0.25">
      <c r="A13" s="277" t="s">
        <v>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5.75" x14ac:dyDescent="0.25">
      <c r="A15" s="191" t="s">
        <v>7</v>
      </c>
      <c r="B15" s="191"/>
      <c r="C15" s="191"/>
      <c r="D15" s="191"/>
      <c r="E15" s="191"/>
      <c r="F15" s="191"/>
      <c r="G15" s="191"/>
      <c r="H15" s="191"/>
      <c r="I15" s="191"/>
      <c r="J15" s="191"/>
      <c r="K15" s="191"/>
      <c r="L15" s="191"/>
      <c r="M15" s="191"/>
      <c r="N15" s="191"/>
      <c r="O15" s="191"/>
      <c r="P15" s="191"/>
      <c r="Q15" s="191"/>
      <c r="R15" s="191"/>
      <c r="S15" s="191"/>
      <c r="T15" s="191"/>
      <c r="U15" s="191"/>
      <c r="V15" s="191"/>
      <c r="W15" s="191"/>
      <c r="X15" s="190" t="s">
        <v>553</v>
      </c>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2"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2" customFormat="1" x14ac:dyDescent="0.25">
      <c r="A21" s="437" t="s">
        <v>461</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2" customFormat="1" ht="58.5" customHeight="1" x14ac:dyDescent="0.25">
      <c r="A22" s="428" t="s">
        <v>53</v>
      </c>
      <c r="B22" s="439" t="s">
        <v>25</v>
      </c>
      <c r="C22" s="428" t="s">
        <v>52</v>
      </c>
      <c r="D22" s="428" t="s">
        <v>51</v>
      </c>
      <c r="E22" s="442" t="s">
        <v>471</v>
      </c>
      <c r="F22" s="443"/>
      <c r="G22" s="443"/>
      <c r="H22" s="443"/>
      <c r="I22" s="443"/>
      <c r="J22" s="443"/>
      <c r="K22" s="443"/>
      <c r="L22" s="444"/>
      <c r="M22" s="428" t="s">
        <v>50</v>
      </c>
      <c r="N22" s="428" t="s">
        <v>49</v>
      </c>
      <c r="O22" s="428" t="s">
        <v>48</v>
      </c>
      <c r="P22" s="423" t="s">
        <v>239</v>
      </c>
      <c r="Q22" s="423" t="s">
        <v>47</v>
      </c>
      <c r="R22" s="423" t="s">
        <v>46</v>
      </c>
      <c r="S22" s="423" t="s">
        <v>45</v>
      </c>
      <c r="T22" s="423"/>
      <c r="U22" s="445" t="s">
        <v>44</v>
      </c>
      <c r="V22" s="445" t="s">
        <v>43</v>
      </c>
      <c r="W22" s="423" t="s">
        <v>42</v>
      </c>
      <c r="X22" s="423" t="s">
        <v>41</v>
      </c>
      <c r="Y22" s="423" t="s">
        <v>40</v>
      </c>
      <c r="Z22" s="430" t="s">
        <v>39</v>
      </c>
      <c r="AA22" s="423" t="s">
        <v>38</v>
      </c>
      <c r="AB22" s="423" t="s">
        <v>37</v>
      </c>
      <c r="AC22" s="423" t="s">
        <v>36</v>
      </c>
      <c r="AD22" s="423" t="s">
        <v>35</v>
      </c>
      <c r="AE22" s="423" t="s">
        <v>34</v>
      </c>
      <c r="AF22" s="423" t="s">
        <v>33</v>
      </c>
      <c r="AG22" s="423"/>
      <c r="AH22" s="423"/>
      <c r="AI22" s="423"/>
      <c r="AJ22" s="423"/>
      <c r="AK22" s="423"/>
      <c r="AL22" s="423" t="s">
        <v>32</v>
      </c>
      <c r="AM22" s="423"/>
      <c r="AN22" s="423"/>
      <c r="AO22" s="423"/>
      <c r="AP22" s="423" t="s">
        <v>31</v>
      </c>
      <c r="AQ22" s="423"/>
      <c r="AR22" s="423" t="s">
        <v>30</v>
      </c>
      <c r="AS22" s="423" t="s">
        <v>29</v>
      </c>
      <c r="AT22" s="423" t="s">
        <v>28</v>
      </c>
      <c r="AU22" s="423" t="s">
        <v>27</v>
      </c>
      <c r="AV22" s="431" t="s">
        <v>26</v>
      </c>
    </row>
    <row r="23" spans="1:48" s="22" customFormat="1" ht="64.5" customHeight="1" x14ac:dyDescent="0.25">
      <c r="A23" s="438"/>
      <c r="B23" s="440"/>
      <c r="C23" s="438"/>
      <c r="D23" s="438"/>
      <c r="E23" s="433" t="s">
        <v>24</v>
      </c>
      <c r="F23" s="424" t="s">
        <v>130</v>
      </c>
      <c r="G23" s="424" t="s">
        <v>129</v>
      </c>
      <c r="H23" s="424" t="s">
        <v>128</v>
      </c>
      <c r="I23" s="426" t="s">
        <v>382</v>
      </c>
      <c r="J23" s="426" t="s">
        <v>383</v>
      </c>
      <c r="K23" s="426" t="s">
        <v>384</v>
      </c>
      <c r="L23" s="424" t="s">
        <v>554</v>
      </c>
      <c r="M23" s="438"/>
      <c r="N23" s="438"/>
      <c r="O23" s="438"/>
      <c r="P23" s="423"/>
      <c r="Q23" s="423"/>
      <c r="R23" s="423"/>
      <c r="S23" s="435" t="s">
        <v>3</v>
      </c>
      <c r="T23" s="435" t="s">
        <v>12</v>
      </c>
      <c r="U23" s="445"/>
      <c r="V23" s="445"/>
      <c r="W23" s="423"/>
      <c r="X23" s="423"/>
      <c r="Y23" s="423"/>
      <c r="Z23" s="423"/>
      <c r="AA23" s="423"/>
      <c r="AB23" s="423"/>
      <c r="AC23" s="423"/>
      <c r="AD23" s="423"/>
      <c r="AE23" s="423"/>
      <c r="AF23" s="423" t="s">
        <v>23</v>
      </c>
      <c r="AG23" s="423"/>
      <c r="AH23" s="423" t="s">
        <v>22</v>
      </c>
      <c r="AI23" s="423"/>
      <c r="AJ23" s="428" t="s">
        <v>21</v>
      </c>
      <c r="AK23" s="428" t="s">
        <v>20</v>
      </c>
      <c r="AL23" s="428" t="s">
        <v>19</v>
      </c>
      <c r="AM23" s="428" t="s">
        <v>18</v>
      </c>
      <c r="AN23" s="428" t="s">
        <v>17</v>
      </c>
      <c r="AO23" s="428" t="s">
        <v>16</v>
      </c>
      <c r="AP23" s="428" t="s">
        <v>15</v>
      </c>
      <c r="AQ23" s="446" t="s">
        <v>12</v>
      </c>
      <c r="AR23" s="423"/>
      <c r="AS23" s="423"/>
      <c r="AT23" s="423"/>
      <c r="AU23" s="423"/>
      <c r="AV23" s="432"/>
    </row>
    <row r="24" spans="1:48" s="22" customFormat="1" ht="96.75" customHeight="1" x14ac:dyDescent="0.25">
      <c r="A24" s="429"/>
      <c r="B24" s="441"/>
      <c r="C24" s="429"/>
      <c r="D24" s="429"/>
      <c r="E24" s="434"/>
      <c r="F24" s="425"/>
      <c r="G24" s="425"/>
      <c r="H24" s="425"/>
      <c r="I24" s="427"/>
      <c r="J24" s="427"/>
      <c r="K24" s="427"/>
      <c r="L24" s="425"/>
      <c r="M24" s="429"/>
      <c r="N24" s="429"/>
      <c r="O24" s="429"/>
      <c r="P24" s="423"/>
      <c r="Q24" s="423"/>
      <c r="R24" s="423"/>
      <c r="S24" s="436"/>
      <c r="T24" s="436"/>
      <c r="U24" s="445"/>
      <c r="V24" s="445"/>
      <c r="W24" s="423"/>
      <c r="X24" s="423"/>
      <c r="Y24" s="423"/>
      <c r="Z24" s="423"/>
      <c r="AA24" s="423"/>
      <c r="AB24" s="423"/>
      <c r="AC24" s="423"/>
      <c r="AD24" s="423"/>
      <c r="AE24" s="423"/>
      <c r="AF24" s="160" t="s">
        <v>14</v>
      </c>
      <c r="AG24" s="160" t="s">
        <v>13</v>
      </c>
      <c r="AH24" s="161" t="s">
        <v>3</v>
      </c>
      <c r="AI24" s="161" t="s">
        <v>12</v>
      </c>
      <c r="AJ24" s="429"/>
      <c r="AK24" s="429"/>
      <c r="AL24" s="429"/>
      <c r="AM24" s="429"/>
      <c r="AN24" s="429"/>
      <c r="AO24" s="429"/>
      <c r="AP24" s="429"/>
      <c r="AQ24" s="447"/>
      <c r="AR24" s="423"/>
      <c r="AS24" s="423"/>
      <c r="AT24" s="423"/>
      <c r="AU24" s="423"/>
      <c r="AV24" s="43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4" customFormat="1" ht="33.75" x14ac:dyDescent="0.2">
      <c r="A26" s="233">
        <v>1</v>
      </c>
      <c r="B26" s="233" t="s">
        <v>559</v>
      </c>
      <c r="C26" s="239" t="s">
        <v>560</v>
      </c>
      <c r="D26" s="233">
        <v>2020</v>
      </c>
      <c r="E26" s="233">
        <v>13</v>
      </c>
      <c r="F26" s="233"/>
      <c r="G26" s="233"/>
      <c r="H26" s="233"/>
      <c r="I26" s="233"/>
      <c r="J26" s="233"/>
      <c r="K26" s="233"/>
      <c r="L26" s="233">
        <v>13</v>
      </c>
      <c r="M26" s="233" t="s">
        <v>597</v>
      </c>
      <c r="N26" s="233" t="s">
        <v>610</v>
      </c>
      <c r="O26" s="236" t="s">
        <v>598</v>
      </c>
      <c r="P26" s="267">
        <f>(2.74)/1.2</f>
        <v>2.2833333333333337</v>
      </c>
      <c r="Q26" s="233" t="s">
        <v>557</v>
      </c>
      <c r="R26" s="267">
        <f>P26</f>
        <v>2.2833333333333337</v>
      </c>
      <c r="S26" s="233" t="s">
        <v>555</v>
      </c>
      <c r="T26" s="233" t="s">
        <v>596</v>
      </c>
      <c r="U26" s="233">
        <v>1</v>
      </c>
      <c r="V26" s="233">
        <v>1</v>
      </c>
      <c r="W26" s="233" t="s">
        <v>600</v>
      </c>
      <c r="X26" s="267">
        <f>R26</f>
        <v>2.2833333333333337</v>
      </c>
      <c r="Y26" s="233" t="s">
        <v>326</v>
      </c>
      <c r="Z26" s="233">
        <v>0</v>
      </c>
      <c r="AA26" s="233" t="s">
        <v>326</v>
      </c>
      <c r="AB26" s="267">
        <f>R26</f>
        <v>2.2833333333333337</v>
      </c>
      <c r="AC26" s="233" t="s">
        <v>601</v>
      </c>
      <c r="AD26" s="233">
        <f>X26*1.2</f>
        <v>2.74</v>
      </c>
      <c r="AE26" s="233">
        <f>AD26</f>
        <v>2.74</v>
      </c>
      <c r="AF26" s="270">
        <v>44013</v>
      </c>
      <c r="AG26" s="233" t="s">
        <v>603</v>
      </c>
      <c r="AH26" s="270">
        <v>44013</v>
      </c>
      <c r="AI26" s="270">
        <v>44013</v>
      </c>
      <c r="AJ26" s="233" t="s">
        <v>326</v>
      </c>
      <c r="AK26" s="238">
        <v>44039</v>
      </c>
      <c r="AL26" s="233" t="s">
        <v>326</v>
      </c>
      <c r="AM26" s="233" t="s">
        <v>326</v>
      </c>
      <c r="AN26" s="233" t="s">
        <v>326</v>
      </c>
      <c r="AO26" s="233" t="s">
        <v>326</v>
      </c>
      <c r="AP26" s="238">
        <v>44039</v>
      </c>
      <c r="AQ26" s="238">
        <v>44054</v>
      </c>
      <c r="AR26" s="233">
        <v>2020</v>
      </c>
      <c r="AS26" s="238">
        <v>44054</v>
      </c>
      <c r="AT26" s="238">
        <v>44196</v>
      </c>
      <c r="AU26" s="233" t="s">
        <v>583</v>
      </c>
      <c r="AV26" s="233" t="s">
        <v>618</v>
      </c>
    </row>
    <row r="27" spans="1:48" s="234" customFormat="1" ht="56.25" x14ac:dyDescent="0.2">
      <c r="A27" s="235">
        <v>2</v>
      </c>
      <c r="B27" s="233" t="s">
        <v>559</v>
      </c>
      <c r="C27" s="233" t="str">
        <f>C26</f>
        <v xml:space="preserve">Электросетевая компания </v>
      </c>
      <c r="D27" s="235">
        <f>D26</f>
        <v>2020</v>
      </c>
      <c r="E27" s="235">
        <v>1</v>
      </c>
      <c r="F27" s="235"/>
      <c r="G27" s="235"/>
      <c r="H27" s="235"/>
      <c r="I27" s="235"/>
      <c r="J27" s="235"/>
      <c r="K27" s="235"/>
      <c r="L27" s="235"/>
      <c r="M27" s="233" t="s">
        <v>558</v>
      </c>
      <c r="N27" s="233" t="s">
        <v>617</v>
      </c>
      <c r="O27" s="236" t="s">
        <v>598</v>
      </c>
      <c r="P27" s="237">
        <f>31007773.98/1000/1.2</f>
        <v>25839.811650000003</v>
      </c>
      <c r="Q27" s="233" t="s">
        <v>557</v>
      </c>
      <c r="R27" s="237">
        <f>P27</f>
        <v>25839.811650000003</v>
      </c>
      <c r="S27" s="233" t="s">
        <v>555</v>
      </c>
      <c r="T27" s="233" t="s">
        <v>555</v>
      </c>
      <c r="U27" s="235">
        <v>1</v>
      </c>
      <c r="V27" s="235">
        <v>1</v>
      </c>
      <c r="W27" s="236" t="s">
        <v>616</v>
      </c>
      <c r="X27" s="237">
        <f>R27</f>
        <v>25839.811650000003</v>
      </c>
      <c r="Y27" s="233" t="s">
        <v>326</v>
      </c>
      <c r="Z27" s="233">
        <v>0</v>
      </c>
      <c r="AA27" s="233" t="s">
        <v>326</v>
      </c>
      <c r="AB27" s="237">
        <f>R27</f>
        <v>25839.811650000003</v>
      </c>
      <c r="AC27" s="237" t="str">
        <f>W27</f>
        <v>ООО СименсФинанс</v>
      </c>
      <c r="AD27" s="267">
        <f>X27*1.2</f>
        <v>31007.773980000002</v>
      </c>
      <c r="AE27" s="237">
        <f>AD27</f>
        <v>31007.773980000002</v>
      </c>
      <c r="AF27" s="236" t="s">
        <v>604</v>
      </c>
      <c r="AG27" s="236" t="s">
        <v>603</v>
      </c>
      <c r="AH27" s="236" t="s">
        <v>604</v>
      </c>
      <c r="AI27" s="236" t="s">
        <v>604</v>
      </c>
      <c r="AJ27" s="238" t="s">
        <v>326</v>
      </c>
      <c r="AK27" s="238">
        <v>44012</v>
      </c>
      <c r="AL27" s="236" t="s">
        <v>326</v>
      </c>
      <c r="AM27" s="236" t="s">
        <v>326</v>
      </c>
      <c r="AN27" s="236" t="s">
        <v>326</v>
      </c>
      <c r="AO27" s="236" t="s">
        <v>326</v>
      </c>
      <c r="AP27" s="238">
        <v>44012</v>
      </c>
      <c r="AQ27" s="238">
        <v>44034</v>
      </c>
      <c r="AR27" s="236">
        <v>2020</v>
      </c>
      <c r="AS27" s="238">
        <v>44034</v>
      </c>
      <c r="AT27" s="238">
        <v>45291</v>
      </c>
      <c r="AU27" s="236" t="s">
        <v>583</v>
      </c>
      <c r="AV27" s="233" t="s">
        <v>607</v>
      </c>
    </row>
    <row r="28" spans="1:48" ht="78.75" hidden="1" x14ac:dyDescent="0.25">
      <c r="A28" s="265">
        <v>3</v>
      </c>
      <c r="B28" s="265" t="s">
        <v>559</v>
      </c>
      <c r="C28" s="266" t="s">
        <v>599</v>
      </c>
      <c r="D28" s="265">
        <v>2024</v>
      </c>
      <c r="E28" s="265">
        <v>1</v>
      </c>
      <c r="F28" s="265"/>
      <c r="G28" s="265">
        <v>10</v>
      </c>
      <c r="H28" s="265"/>
      <c r="I28" s="265"/>
      <c r="J28" s="265"/>
      <c r="K28" s="265"/>
      <c r="L28" s="265">
        <v>1</v>
      </c>
      <c r="M28" s="268"/>
      <c r="N28" s="268" t="s">
        <v>602</v>
      </c>
      <c r="O28" s="236" t="s">
        <v>598</v>
      </c>
      <c r="P28" s="269">
        <f>18805/1.2</f>
        <v>15670.833333333334</v>
      </c>
      <c r="Q28" s="233" t="s">
        <v>557</v>
      </c>
      <c r="R28" s="233" t="s">
        <v>556</v>
      </c>
      <c r="S28" s="233" t="s">
        <v>555</v>
      </c>
      <c r="T28" s="233" t="s">
        <v>556</v>
      </c>
      <c r="U28" s="233" t="s">
        <v>556</v>
      </c>
      <c r="V28" s="233" t="s">
        <v>556</v>
      </c>
      <c r="W28" s="233" t="s">
        <v>556</v>
      </c>
      <c r="X28" s="233" t="s">
        <v>556</v>
      </c>
      <c r="Y28" s="233" t="s">
        <v>556</v>
      </c>
      <c r="Z28" s="233" t="s">
        <v>556</v>
      </c>
      <c r="AA28" s="233" t="s">
        <v>556</v>
      </c>
      <c r="AB28" s="233" t="s">
        <v>556</v>
      </c>
      <c r="AC28" s="233" t="s">
        <v>556</v>
      </c>
      <c r="AD28" s="233" t="s">
        <v>556</v>
      </c>
      <c r="AE28" s="233" t="s">
        <v>556</v>
      </c>
      <c r="AF28" s="233" t="s">
        <v>556</v>
      </c>
      <c r="AG28" s="233" t="s">
        <v>556</v>
      </c>
      <c r="AH28" s="233" t="s">
        <v>556</v>
      </c>
      <c r="AI28" s="233" t="s">
        <v>556</v>
      </c>
      <c r="AJ28" s="233" t="s">
        <v>556</v>
      </c>
      <c r="AK28" s="233" t="s">
        <v>556</v>
      </c>
      <c r="AL28" s="233" t="s">
        <v>556</v>
      </c>
      <c r="AM28" s="233" t="s">
        <v>556</v>
      </c>
      <c r="AN28" s="233" t="s">
        <v>556</v>
      </c>
      <c r="AO28" s="233" t="s">
        <v>556</v>
      </c>
      <c r="AP28" s="233" t="s">
        <v>556</v>
      </c>
      <c r="AQ28" s="233" t="s">
        <v>556</v>
      </c>
      <c r="AR28" s="233" t="s">
        <v>605</v>
      </c>
      <c r="AS28" s="233" t="s">
        <v>605</v>
      </c>
      <c r="AT28" s="233" t="s">
        <v>556</v>
      </c>
      <c r="AU28" s="265" t="s">
        <v>326</v>
      </c>
      <c r="AV28" s="271" t="s">
        <v>606</v>
      </c>
    </row>
    <row r="31" spans="1:48" x14ac:dyDescent="0.25">
      <c r="P31" s="272"/>
    </row>
  </sheetData>
  <mergeCells count="64">
    <mergeCell ref="A17:AV17"/>
    <mergeCell ref="A18:AV18"/>
    <mergeCell ref="A19:AV19"/>
    <mergeCell ref="A20:AV20"/>
    <mergeCell ref="A5:AV5"/>
    <mergeCell ref="A16:AV16"/>
    <mergeCell ref="A13:AV13"/>
    <mergeCell ref="A14:AV14"/>
    <mergeCell ref="A7:AV7"/>
    <mergeCell ref="A8:AV8"/>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zoomScale="70" zoomScaleNormal="70" workbookViewId="0">
      <selection activeCell="B32" sqref="B32"/>
    </sheetView>
  </sheetViews>
  <sheetFormatPr defaultRowHeight="15.75" x14ac:dyDescent="0.25"/>
  <cols>
    <col min="1" max="2" width="66.140625" style="150" customWidth="1"/>
    <col min="3" max="256" width="9.140625" style="151"/>
    <col min="257" max="258" width="66.140625" style="151" customWidth="1"/>
    <col min="259" max="512" width="9.140625" style="151"/>
    <col min="513" max="514" width="66.140625" style="151" customWidth="1"/>
    <col min="515" max="768" width="9.140625" style="151"/>
    <col min="769" max="770" width="66.140625" style="151" customWidth="1"/>
    <col min="771" max="1024" width="9.140625" style="151"/>
    <col min="1025" max="1026" width="66.140625" style="151" customWidth="1"/>
    <col min="1027" max="1280" width="9.140625" style="151"/>
    <col min="1281" max="1282" width="66.140625" style="151" customWidth="1"/>
    <col min="1283" max="1536" width="9.140625" style="151"/>
    <col min="1537" max="1538" width="66.140625" style="151" customWidth="1"/>
    <col min="1539" max="1792" width="9.140625" style="151"/>
    <col min="1793" max="1794" width="66.140625" style="151" customWidth="1"/>
    <col min="1795" max="2048" width="9.140625" style="151"/>
    <col min="2049" max="2050" width="66.140625" style="151" customWidth="1"/>
    <col min="2051" max="2304" width="9.140625" style="151"/>
    <col min="2305" max="2306" width="66.140625" style="151" customWidth="1"/>
    <col min="2307" max="2560" width="9.140625" style="151"/>
    <col min="2561" max="2562" width="66.140625" style="151" customWidth="1"/>
    <col min="2563" max="2816" width="9.140625" style="151"/>
    <col min="2817" max="2818" width="66.140625" style="151" customWidth="1"/>
    <col min="2819" max="3072" width="9.140625" style="151"/>
    <col min="3073" max="3074" width="66.140625" style="151" customWidth="1"/>
    <col min="3075" max="3328" width="9.140625" style="151"/>
    <col min="3329" max="3330" width="66.140625" style="151" customWidth="1"/>
    <col min="3331" max="3584" width="9.140625" style="151"/>
    <col min="3585" max="3586" width="66.140625" style="151" customWidth="1"/>
    <col min="3587" max="3840" width="9.140625" style="151"/>
    <col min="3841" max="3842" width="66.140625" style="151" customWidth="1"/>
    <col min="3843" max="4096" width="9.140625" style="151"/>
    <col min="4097" max="4098" width="66.140625" style="151" customWidth="1"/>
    <col min="4099" max="4352" width="9.140625" style="151"/>
    <col min="4353" max="4354" width="66.140625" style="151" customWidth="1"/>
    <col min="4355" max="4608" width="9.140625" style="151"/>
    <col min="4609" max="4610" width="66.140625" style="151" customWidth="1"/>
    <col min="4611" max="4864" width="9.140625" style="151"/>
    <col min="4865" max="4866" width="66.140625" style="151" customWidth="1"/>
    <col min="4867" max="5120" width="9.140625" style="151"/>
    <col min="5121" max="5122" width="66.140625" style="151" customWidth="1"/>
    <col min="5123" max="5376" width="9.140625" style="151"/>
    <col min="5377" max="5378" width="66.140625" style="151" customWidth="1"/>
    <col min="5379" max="5632" width="9.140625" style="151"/>
    <col min="5633" max="5634" width="66.140625" style="151" customWidth="1"/>
    <col min="5635" max="5888" width="9.140625" style="151"/>
    <col min="5889" max="5890" width="66.140625" style="151" customWidth="1"/>
    <col min="5891" max="6144" width="9.140625" style="151"/>
    <col min="6145" max="6146" width="66.140625" style="151" customWidth="1"/>
    <col min="6147" max="6400" width="9.140625" style="151"/>
    <col min="6401" max="6402" width="66.140625" style="151" customWidth="1"/>
    <col min="6403" max="6656" width="9.140625" style="151"/>
    <col min="6657" max="6658" width="66.140625" style="151" customWidth="1"/>
    <col min="6659" max="6912" width="9.140625" style="151"/>
    <col min="6913" max="6914" width="66.140625" style="151" customWidth="1"/>
    <col min="6915" max="7168" width="9.140625" style="151"/>
    <col min="7169" max="7170" width="66.140625" style="151" customWidth="1"/>
    <col min="7171" max="7424" width="9.140625" style="151"/>
    <col min="7425" max="7426" width="66.140625" style="151" customWidth="1"/>
    <col min="7427" max="7680" width="9.140625" style="151"/>
    <col min="7681" max="7682" width="66.140625" style="151" customWidth="1"/>
    <col min="7683" max="7936" width="9.140625" style="151"/>
    <col min="7937" max="7938" width="66.140625" style="151" customWidth="1"/>
    <col min="7939" max="8192" width="9.140625" style="151"/>
    <col min="8193" max="8194" width="66.140625" style="151" customWidth="1"/>
    <col min="8195" max="8448" width="9.140625" style="151"/>
    <col min="8449" max="8450" width="66.140625" style="151" customWidth="1"/>
    <col min="8451" max="8704" width="9.140625" style="151"/>
    <col min="8705" max="8706" width="66.140625" style="151" customWidth="1"/>
    <col min="8707" max="8960" width="9.140625" style="151"/>
    <col min="8961" max="8962" width="66.140625" style="151" customWidth="1"/>
    <col min="8963" max="9216" width="9.140625" style="151"/>
    <col min="9217" max="9218" width="66.140625" style="151" customWidth="1"/>
    <col min="9219" max="9472" width="9.140625" style="151"/>
    <col min="9473" max="9474" width="66.140625" style="151" customWidth="1"/>
    <col min="9475" max="9728" width="9.140625" style="151"/>
    <col min="9729" max="9730" width="66.140625" style="151" customWidth="1"/>
    <col min="9731" max="9984" width="9.140625" style="151"/>
    <col min="9985" max="9986" width="66.140625" style="151" customWidth="1"/>
    <col min="9987" max="10240" width="9.140625" style="151"/>
    <col min="10241" max="10242" width="66.140625" style="151" customWidth="1"/>
    <col min="10243" max="10496" width="9.140625" style="151"/>
    <col min="10497" max="10498" width="66.140625" style="151" customWidth="1"/>
    <col min="10499" max="10752" width="9.140625" style="151"/>
    <col min="10753" max="10754" width="66.140625" style="151" customWidth="1"/>
    <col min="10755" max="11008" width="9.140625" style="151"/>
    <col min="11009" max="11010" width="66.140625" style="151" customWidth="1"/>
    <col min="11011" max="11264" width="9.140625" style="151"/>
    <col min="11265" max="11266" width="66.140625" style="151" customWidth="1"/>
    <col min="11267" max="11520" width="9.140625" style="151"/>
    <col min="11521" max="11522" width="66.140625" style="151" customWidth="1"/>
    <col min="11523" max="11776" width="9.140625" style="151"/>
    <col min="11777" max="11778" width="66.140625" style="151" customWidth="1"/>
    <col min="11779" max="12032" width="9.140625" style="151"/>
    <col min="12033" max="12034" width="66.140625" style="151" customWidth="1"/>
    <col min="12035" max="12288" width="9.140625" style="151"/>
    <col min="12289" max="12290" width="66.140625" style="151" customWidth="1"/>
    <col min="12291" max="12544" width="9.140625" style="151"/>
    <col min="12545" max="12546" width="66.140625" style="151" customWidth="1"/>
    <col min="12547" max="12800" width="9.140625" style="151"/>
    <col min="12801" max="12802" width="66.140625" style="151" customWidth="1"/>
    <col min="12803" max="13056" width="9.140625" style="151"/>
    <col min="13057" max="13058" width="66.140625" style="151" customWidth="1"/>
    <col min="13059" max="13312" width="9.140625" style="151"/>
    <col min="13313" max="13314" width="66.140625" style="151" customWidth="1"/>
    <col min="13315" max="13568" width="9.140625" style="151"/>
    <col min="13569" max="13570" width="66.140625" style="151" customWidth="1"/>
    <col min="13571" max="13824" width="9.140625" style="151"/>
    <col min="13825" max="13826" width="66.140625" style="151" customWidth="1"/>
    <col min="13827" max="14080" width="9.140625" style="151"/>
    <col min="14081" max="14082" width="66.140625" style="151" customWidth="1"/>
    <col min="14083" max="14336" width="9.140625" style="151"/>
    <col min="14337" max="14338" width="66.140625" style="151" customWidth="1"/>
    <col min="14339" max="14592" width="9.140625" style="151"/>
    <col min="14593" max="14594" width="66.140625" style="151" customWidth="1"/>
    <col min="14595" max="14848" width="9.140625" style="151"/>
    <col min="14849" max="14850" width="66.140625" style="151" customWidth="1"/>
    <col min="14851" max="15104" width="9.140625" style="151"/>
    <col min="15105" max="15106" width="66.140625" style="151" customWidth="1"/>
    <col min="15107" max="15360" width="9.140625" style="151"/>
    <col min="15361" max="15362" width="66.140625" style="151" customWidth="1"/>
    <col min="15363" max="15616" width="9.140625" style="151"/>
    <col min="15617" max="15618" width="66.140625" style="151" customWidth="1"/>
    <col min="15619" max="15872" width="9.140625" style="151"/>
    <col min="15873" max="15874" width="66.140625" style="151" customWidth="1"/>
    <col min="15875" max="16128" width="9.140625" style="151"/>
    <col min="16129" max="16130" width="66.140625" style="151" customWidth="1"/>
    <col min="16131" max="16384" width="9.140625" style="151"/>
  </cols>
  <sheetData>
    <row r="1" spans="1:8" ht="18.75" x14ac:dyDescent="0.25">
      <c r="B1" s="39" t="s">
        <v>70</v>
      </c>
    </row>
    <row r="2" spans="1:8" ht="18.75" x14ac:dyDescent="0.3">
      <c r="B2" s="15" t="s">
        <v>11</v>
      </c>
    </row>
    <row r="3" spans="1:8" ht="18.75" x14ac:dyDescent="0.3">
      <c r="B3" s="15" t="s">
        <v>478</v>
      </c>
    </row>
    <row r="4" spans="1:8" x14ac:dyDescent="0.25">
      <c r="B4" s="44"/>
    </row>
    <row r="5" spans="1:8" ht="18.75" x14ac:dyDescent="0.3">
      <c r="A5" s="452" t="s">
        <v>619</v>
      </c>
      <c r="B5" s="452"/>
      <c r="C5" s="91"/>
      <c r="D5" s="91"/>
      <c r="E5" s="91"/>
      <c r="F5" s="91"/>
      <c r="G5" s="91"/>
      <c r="H5" s="91"/>
    </row>
    <row r="6" spans="1:8" ht="18.75" x14ac:dyDescent="0.3">
      <c r="A6" s="165"/>
      <c r="B6" s="165"/>
      <c r="C6" s="165"/>
      <c r="D6" s="165"/>
      <c r="E6" s="165"/>
      <c r="F6" s="165"/>
      <c r="G6" s="165"/>
      <c r="H6" s="165"/>
    </row>
    <row r="7" spans="1:8" ht="18.75" x14ac:dyDescent="0.25">
      <c r="A7" s="280" t="s">
        <v>10</v>
      </c>
      <c r="B7" s="280"/>
      <c r="C7" s="164"/>
      <c r="D7" s="164"/>
      <c r="E7" s="164"/>
      <c r="F7" s="164"/>
      <c r="G7" s="164"/>
      <c r="H7" s="164"/>
    </row>
    <row r="8" spans="1:8" ht="18.75" x14ac:dyDescent="0.25">
      <c r="A8" s="164"/>
      <c r="B8" s="164"/>
      <c r="C8" s="164"/>
      <c r="D8" s="164"/>
      <c r="E8" s="164"/>
      <c r="F8" s="164"/>
      <c r="G8" s="164"/>
      <c r="H8" s="164"/>
    </row>
    <row r="9" spans="1:8" x14ac:dyDescent="0.25">
      <c r="A9" s="453" t="s">
        <v>551</v>
      </c>
      <c r="B9" s="453"/>
      <c r="C9" s="162"/>
      <c r="D9" s="162"/>
      <c r="E9" s="162"/>
      <c r="F9" s="162"/>
      <c r="G9" s="162"/>
      <c r="H9" s="162"/>
    </row>
    <row r="10" spans="1:8" x14ac:dyDescent="0.25">
      <c r="A10" s="277" t="s">
        <v>9</v>
      </c>
      <c r="B10" s="277"/>
      <c r="C10" s="163"/>
      <c r="D10" s="163"/>
      <c r="E10" s="163"/>
      <c r="F10" s="163"/>
      <c r="G10" s="163"/>
      <c r="H10" s="163"/>
    </row>
    <row r="11" spans="1:8" ht="18.75" x14ac:dyDescent="0.25">
      <c r="A11" s="164"/>
      <c r="B11" s="164"/>
      <c r="C11" s="164"/>
      <c r="D11" s="164"/>
      <c r="E11" s="164"/>
      <c r="F11" s="164"/>
      <c r="G11" s="164"/>
      <c r="H11" s="164"/>
    </row>
    <row r="12" spans="1:8" ht="30.75" customHeight="1" x14ac:dyDescent="0.25">
      <c r="A12" s="454" t="s">
        <v>548</v>
      </c>
      <c r="B12" s="454"/>
      <c r="C12" s="162"/>
      <c r="D12" s="162"/>
      <c r="E12" s="162"/>
      <c r="F12" s="162"/>
      <c r="G12" s="162"/>
      <c r="H12" s="162"/>
    </row>
    <row r="13" spans="1:8" x14ac:dyDescent="0.25">
      <c r="A13" s="277" t="s">
        <v>8</v>
      </c>
      <c r="B13" s="277"/>
      <c r="C13" s="163"/>
      <c r="D13" s="163"/>
      <c r="E13" s="163"/>
      <c r="F13" s="163"/>
      <c r="G13" s="163"/>
      <c r="H13" s="163"/>
    </row>
    <row r="14" spans="1:8" ht="18.75" x14ac:dyDescent="0.25">
      <c r="A14" s="11"/>
      <c r="B14" s="11"/>
      <c r="C14" s="11"/>
      <c r="D14" s="11"/>
      <c r="E14" s="11"/>
      <c r="F14" s="11"/>
      <c r="G14" s="11"/>
      <c r="H14" s="11"/>
    </row>
    <row r="15" spans="1:8" x14ac:dyDescent="0.25">
      <c r="A15" s="449" t="s">
        <v>549</v>
      </c>
      <c r="B15" s="449"/>
      <c r="C15" s="162"/>
      <c r="D15" s="162"/>
      <c r="E15" s="162"/>
      <c r="F15" s="162"/>
      <c r="G15" s="162"/>
      <c r="H15" s="162"/>
    </row>
    <row r="16" spans="1:8" x14ac:dyDescent="0.25">
      <c r="A16" s="277" t="s">
        <v>6</v>
      </c>
      <c r="B16" s="277"/>
      <c r="C16" s="163"/>
      <c r="D16" s="163"/>
      <c r="E16" s="163"/>
      <c r="F16" s="163"/>
      <c r="G16" s="163"/>
      <c r="H16" s="163"/>
    </row>
    <row r="17" spans="1:2" x14ac:dyDescent="0.25">
      <c r="B17" s="152"/>
    </row>
    <row r="18" spans="1:2" ht="33.75" customHeight="1" x14ac:dyDescent="0.25">
      <c r="A18" s="450" t="s">
        <v>462</v>
      </c>
      <c r="B18" s="451"/>
    </row>
    <row r="19" spans="1:2" x14ac:dyDescent="0.25">
      <c r="B19" s="44"/>
    </row>
    <row r="20" spans="1:2" x14ac:dyDescent="0.25">
      <c r="B20" s="153"/>
    </row>
    <row r="21" spans="1:2" x14ac:dyDescent="0.25">
      <c r="A21" s="200" t="s">
        <v>333</v>
      </c>
      <c r="B21" s="201" t="s">
        <v>489</v>
      </c>
    </row>
    <row r="22" spans="1:2" x14ac:dyDescent="0.25">
      <c r="A22" s="200" t="s">
        <v>334</v>
      </c>
      <c r="B22" s="201" t="s">
        <v>485</v>
      </c>
    </row>
    <row r="23" spans="1:2" x14ac:dyDescent="0.25">
      <c r="A23" s="200" t="s">
        <v>316</v>
      </c>
      <c r="B23" s="201" t="s">
        <v>564</v>
      </c>
    </row>
    <row r="24" spans="1:2" x14ac:dyDescent="0.25">
      <c r="A24" s="200" t="s">
        <v>335</v>
      </c>
      <c r="B24" s="201"/>
    </row>
    <row r="25" spans="1:2" x14ac:dyDescent="0.25">
      <c r="A25" s="202" t="s">
        <v>336</v>
      </c>
      <c r="B25" s="201">
        <v>2020</v>
      </c>
    </row>
    <row r="26" spans="1:2" x14ac:dyDescent="0.25">
      <c r="A26" s="202" t="s">
        <v>337</v>
      </c>
      <c r="B26" s="203" t="s">
        <v>634</v>
      </c>
    </row>
    <row r="27" spans="1:2" ht="28.5" x14ac:dyDescent="0.25">
      <c r="A27" s="204" t="s">
        <v>565</v>
      </c>
      <c r="B27" s="203">
        <v>43.122999999999998</v>
      </c>
    </row>
    <row r="28" spans="1:2" ht="30" x14ac:dyDescent="0.25">
      <c r="A28" s="203" t="s">
        <v>338</v>
      </c>
      <c r="B28" s="203" t="s">
        <v>613</v>
      </c>
    </row>
    <row r="29" spans="1:2" ht="28.5" x14ac:dyDescent="0.25">
      <c r="A29" s="204" t="s">
        <v>339</v>
      </c>
      <c r="B29" s="203">
        <f>2.74+31.007</f>
        <v>33.747</v>
      </c>
    </row>
    <row r="30" spans="1:2" ht="28.5" x14ac:dyDescent="0.25">
      <c r="A30" s="204" t="s">
        <v>340</v>
      </c>
      <c r="B30" s="203">
        <f>B29</f>
        <v>33.747</v>
      </c>
    </row>
    <row r="31" spans="1:2" x14ac:dyDescent="0.25">
      <c r="A31" s="203" t="s">
        <v>341</v>
      </c>
      <c r="B31" s="203"/>
    </row>
    <row r="32" spans="1:2" ht="28.5" x14ac:dyDescent="0.25">
      <c r="A32" s="204" t="s">
        <v>342</v>
      </c>
      <c r="B32" s="203">
        <f>2.74</f>
        <v>2.74</v>
      </c>
    </row>
    <row r="33" spans="1:2" x14ac:dyDescent="0.25">
      <c r="A33" s="203" t="s">
        <v>609</v>
      </c>
      <c r="B33" s="203" t="s">
        <v>326</v>
      </c>
    </row>
    <row r="34" spans="1:2" x14ac:dyDescent="0.25">
      <c r="A34" s="203" t="s">
        <v>344</v>
      </c>
      <c r="B34" s="203" t="s">
        <v>326</v>
      </c>
    </row>
    <row r="35" spans="1:2" x14ac:dyDescent="0.25">
      <c r="A35" s="203" t="s">
        <v>345</v>
      </c>
      <c r="B35" s="203" t="s">
        <v>326</v>
      </c>
    </row>
    <row r="36" spans="1:2" x14ac:dyDescent="0.25">
      <c r="A36" s="203" t="s">
        <v>346</v>
      </c>
      <c r="B36" s="203">
        <v>2.74</v>
      </c>
    </row>
    <row r="37" spans="1:2" ht="28.5" x14ac:dyDescent="0.25">
      <c r="A37" s="204" t="s">
        <v>347</v>
      </c>
      <c r="B37" s="203">
        <f>B30-B32</f>
        <v>31.006999999999998</v>
      </c>
    </row>
    <row r="38" spans="1:2" x14ac:dyDescent="0.25">
      <c r="A38" s="203" t="s">
        <v>609</v>
      </c>
      <c r="B38" s="203"/>
    </row>
    <row r="39" spans="1:2" x14ac:dyDescent="0.25">
      <c r="A39" s="203" t="s">
        <v>344</v>
      </c>
      <c r="B39" s="203" t="s">
        <v>326</v>
      </c>
    </row>
    <row r="40" spans="1:2" x14ac:dyDescent="0.25">
      <c r="A40" s="203" t="s">
        <v>345</v>
      </c>
      <c r="B40" s="203">
        <f>4.32392*1.2</f>
        <v>5.1887040000000004</v>
      </c>
    </row>
    <row r="41" spans="1:2" x14ac:dyDescent="0.25">
      <c r="A41" s="203" t="s">
        <v>346</v>
      </c>
      <c r="B41" s="203">
        <f>B40</f>
        <v>5.1887040000000004</v>
      </c>
    </row>
    <row r="42" spans="1:2" ht="28.5" x14ac:dyDescent="0.25">
      <c r="A42" s="204" t="s">
        <v>348</v>
      </c>
      <c r="B42" s="203" t="s">
        <v>326</v>
      </c>
    </row>
    <row r="43" spans="1:2" x14ac:dyDescent="0.25">
      <c r="A43" s="203" t="s">
        <v>343</v>
      </c>
      <c r="B43" s="203"/>
    </row>
    <row r="44" spans="1:2" x14ac:dyDescent="0.25">
      <c r="A44" s="203" t="s">
        <v>344</v>
      </c>
      <c r="B44" s="203"/>
    </row>
    <row r="45" spans="1:2" x14ac:dyDescent="0.25">
      <c r="A45" s="203" t="s">
        <v>345</v>
      </c>
      <c r="B45" s="203"/>
    </row>
    <row r="46" spans="1:2" x14ac:dyDescent="0.25">
      <c r="A46" s="203" t="s">
        <v>346</v>
      </c>
      <c r="B46" s="203"/>
    </row>
    <row r="47" spans="1:2" ht="28.5" x14ac:dyDescent="0.25">
      <c r="A47" s="202" t="s">
        <v>349</v>
      </c>
      <c r="B47" s="205" t="s">
        <v>326</v>
      </c>
    </row>
    <row r="48" spans="1:2" x14ac:dyDescent="0.25">
      <c r="A48" s="206" t="s">
        <v>341</v>
      </c>
      <c r="B48" s="205"/>
    </row>
    <row r="49" spans="1:2" x14ac:dyDescent="0.25">
      <c r="A49" s="206" t="s">
        <v>350</v>
      </c>
      <c r="B49" s="205"/>
    </row>
    <row r="50" spans="1:2" x14ac:dyDescent="0.25">
      <c r="A50" s="206" t="s">
        <v>351</v>
      </c>
      <c r="B50" s="205"/>
    </row>
    <row r="51" spans="1:2" x14ac:dyDescent="0.25">
      <c r="A51" s="206" t="s">
        <v>352</v>
      </c>
      <c r="B51" s="205"/>
    </row>
    <row r="52" spans="1:2" x14ac:dyDescent="0.25">
      <c r="A52" s="202" t="s">
        <v>353</v>
      </c>
      <c r="B52" s="203"/>
    </row>
    <row r="53" spans="1:2" x14ac:dyDescent="0.25">
      <c r="A53" s="202" t="s">
        <v>354</v>
      </c>
      <c r="B53" s="203"/>
    </row>
    <row r="54" spans="1:2" x14ac:dyDescent="0.25">
      <c r="A54" s="202" t="s">
        <v>355</v>
      </c>
      <c r="B54" s="203"/>
    </row>
    <row r="55" spans="1:2" x14ac:dyDescent="0.25">
      <c r="A55" s="202" t="s">
        <v>356</v>
      </c>
      <c r="B55" s="203"/>
    </row>
    <row r="56" spans="1:2" ht="15.75" customHeight="1" x14ac:dyDescent="0.25">
      <c r="A56" s="202" t="s">
        <v>357</v>
      </c>
      <c r="B56" s="232"/>
    </row>
    <row r="57" spans="1:2" ht="30" x14ac:dyDescent="0.25">
      <c r="A57" s="206" t="s">
        <v>358</v>
      </c>
      <c r="B57" s="206" t="s">
        <v>550</v>
      </c>
    </row>
    <row r="58" spans="1:2" x14ac:dyDescent="0.25">
      <c r="A58" s="206" t="s">
        <v>359</v>
      </c>
      <c r="B58" s="206"/>
    </row>
    <row r="59" spans="1:2" x14ac:dyDescent="0.25">
      <c r="A59" s="206" t="s">
        <v>360</v>
      </c>
      <c r="B59" s="206"/>
    </row>
    <row r="60" spans="1:2" x14ac:dyDescent="0.25">
      <c r="A60" s="206" t="s">
        <v>361</v>
      </c>
      <c r="B60" s="206" t="s">
        <v>608</v>
      </c>
    </row>
    <row r="61" spans="1:2" ht="30" x14ac:dyDescent="0.25">
      <c r="A61" s="206" t="s">
        <v>362</v>
      </c>
      <c r="B61" s="206" t="s">
        <v>614</v>
      </c>
    </row>
    <row r="62" spans="1:2" ht="30" x14ac:dyDescent="0.25">
      <c r="A62" s="206" t="s">
        <v>363</v>
      </c>
      <c r="B62" s="206" t="s">
        <v>326</v>
      </c>
    </row>
    <row r="63" spans="1:2" ht="28.5" x14ac:dyDescent="0.25">
      <c r="A63" s="202" t="s">
        <v>364</v>
      </c>
      <c r="B63" s="206">
        <v>13</v>
      </c>
    </row>
    <row r="64" spans="1:2" x14ac:dyDescent="0.25">
      <c r="A64" s="206" t="s">
        <v>341</v>
      </c>
      <c r="B64" s="206"/>
    </row>
    <row r="65" spans="1:2" x14ac:dyDescent="0.25">
      <c r="A65" s="206" t="s">
        <v>365</v>
      </c>
      <c r="B65" s="206">
        <v>5</v>
      </c>
    </row>
    <row r="66" spans="1:2" x14ac:dyDescent="0.25">
      <c r="A66" s="206" t="s">
        <v>366</v>
      </c>
      <c r="B66" s="206">
        <v>8</v>
      </c>
    </row>
    <row r="67" spans="1:2" x14ac:dyDescent="0.25">
      <c r="A67" s="207" t="s">
        <v>367</v>
      </c>
      <c r="B67" s="208" t="s">
        <v>578</v>
      </c>
    </row>
    <row r="68" spans="1:2" x14ac:dyDescent="0.25">
      <c r="A68" s="202" t="s">
        <v>368</v>
      </c>
      <c r="B68" s="203"/>
    </row>
    <row r="69" spans="1:2" x14ac:dyDescent="0.25">
      <c r="A69" s="206" t="s">
        <v>369</v>
      </c>
      <c r="B69" s="203" t="s">
        <v>632</v>
      </c>
    </row>
    <row r="70" spans="1:2" x14ac:dyDescent="0.25">
      <c r="A70" s="206" t="s">
        <v>370</v>
      </c>
      <c r="B70" s="203" t="s">
        <v>583</v>
      </c>
    </row>
    <row r="71" spans="1:2" x14ac:dyDescent="0.25">
      <c r="A71" s="206" t="s">
        <v>371</v>
      </c>
      <c r="B71" s="203" t="s">
        <v>583</v>
      </c>
    </row>
    <row r="72" spans="1:2" ht="28.5" x14ac:dyDescent="0.25">
      <c r="A72" s="209" t="s">
        <v>372</v>
      </c>
      <c r="B72" s="206" t="s">
        <v>633</v>
      </c>
    </row>
    <row r="73" spans="1:2" ht="28.5" x14ac:dyDescent="0.25">
      <c r="A73" s="202" t="s">
        <v>373</v>
      </c>
      <c r="B73" s="448" t="s">
        <v>326</v>
      </c>
    </row>
    <row r="74" spans="1:2" x14ac:dyDescent="0.25">
      <c r="A74" s="206" t="s">
        <v>374</v>
      </c>
      <c r="B74" s="448"/>
    </row>
    <row r="75" spans="1:2" x14ac:dyDescent="0.25">
      <c r="A75" s="206" t="s">
        <v>375</v>
      </c>
      <c r="B75" s="448"/>
    </row>
    <row r="76" spans="1:2" x14ac:dyDescent="0.25">
      <c r="A76" s="206" t="s">
        <v>376</v>
      </c>
      <c r="B76" s="448"/>
    </row>
    <row r="77" spans="1:2" x14ac:dyDescent="0.25">
      <c r="A77" s="206" t="s">
        <v>377</v>
      </c>
      <c r="B77" s="448"/>
    </row>
    <row r="78" spans="1:2" x14ac:dyDescent="0.25">
      <c r="A78" s="210" t="s">
        <v>378</v>
      </c>
      <c r="B78" s="448"/>
    </row>
    <row r="81" spans="1:2" x14ac:dyDescent="0.25">
      <c r="A81" s="154"/>
      <c r="B81" s="155"/>
    </row>
    <row r="82" spans="1:2" x14ac:dyDescent="0.25">
      <c r="B82" s="156"/>
    </row>
    <row r="83" spans="1:2" x14ac:dyDescent="0.25">
      <c r="B83" s="157"/>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2" sqref="F22:F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76" t="s">
        <v>620</v>
      </c>
      <c r="B4" s="276"/>
      <c r="C4" s="276"/>
      <c r="D4" s="276"/>
      <c r="E4" s="276"/>
      <c r="F4" s="276"/>
      <c r="G4" s="276"/>
      <c r="H4" s="276"/>
      <c r="I4" s="276"/>
      <c r="J4" s="276"/>
      <c r="K4" s="276"/>
      <c r="L4" s="276"/>
      <c r="M4" s="276"/>
      <c r="N4" s="276"/>
      <c r="O4" s="276"/>
      <c r="P4" s="276"/>
      <c r="Q4" s="276"/>
      <c r="R4" s="276"/>
      <c r="S4" s="276"/>
    </row>
    <row r="5" spans="1:28" s="12" customFormat="1" ht="15.75" x14ac:dyDescent="0.2">
      <c r="A5" s="17"/>
    </row>
    <row r="6" spans="1:28" s="12" customFormat="1" ht="18.75" x14ac:dyDescent="0.2">
      <c r="A6" s="280" t="s">
        <v>10</v>
      </c>
      <c r="B6" s="280"/>
      <c r="C6" s="280"/>
      <c r="D6" s="280"/>
      <c r="E6" s="280"/>
      <c r="F6" s="280"/>
      <c r="G6" s="280"/>
      <c r="H6" s="280"/>
      <c r="I6" s="280"/>
      <c r="J6" s="280"/>
      <c r="K6" s="280"/>
      <c r="L6" s="280"/>
      <c r="M6" s="280"/>
      <c r="N6" s="280"/>
      <c r="O6" s="280"/>
      <c r="P6" s="280"/>
      <c r="Q6" s="280"/>
      <c r="R6" s="280"/>
      <c r="S6" s="280"/>
      <c r="T6" s="13"/>
      <c r="U6" s="13"/>
      <c r="V6" s="13"/>
      <c r="W6" s="13"/>
      <c r="X6" s="13"/>
      <c r="Y6" s="13"/>
      <c r="Z6" s="13"/>
      <c r="AA6" s="13"/>
      <c r="AB6" s="13"/>
    </row>
    <row r="7" spans="1:28" s="12" customFormat="1" ht="18.75" x14ac:dyDescent="0.2">
      <c r="A7" s="280"/>
      <c r="B7" s="280"/>
      <c r="C7" s="280"/>
      <c r="D7" s="280"/>
      <c r="E7" s="280"/>
      <c r="F7" s="280"/>
      <c r="G7" s="280"/>
      <c r="H7" s="280"/>
      <c r="I7" s="280"/>
      <c r="J7" s="280"/>
      <c r="K7" s="280"/>
      <c r="L7" s="280"/>
      <c r="M7" s="280"/>
      <c r="N7" s="280"/>
      <c r="O7" s="280"/>
      <c r="P7" s="280"/>
      <c r="Q7" s="280"/>
      <c r="R7" s="280"/>
      <c r="S7" s="280"/>
      <c r="T7" s="13"/>
      <c r="U7" s="13"/>
      <c r="V7" s="13"/>
      <c r="W7" s="13"/>
      <c r="X7" s="13"/>
      <c r="Y7" s="13"/>
      <c r="Z7" s="13"/>
      <c r="AA7" s="13"/>
      <c r="AB7" s="13"/>
    </row>
    <row r="8" spans="1:28" s="12" customFormat="1" ht="18.75" x14ac:dyDescent="0.2">
      <c r="A8" s="191" t="s">
        <v>7</v>
      </c>
      <c r="B8" s="171"/>
      <c r="C8" s="171"/>
      <c r="D8" s="171"/>
      <c r="E8" s="171"/>
      <c r="F8" s="171"/>
      <c r="G8" s="171"/>
      <c r="H8" s="226" t="s">
        <v>562</v>
      </c>
      <c r="I8" s="171"/>
      <c r="J8" s="171"/>
      <c r="K8" s="171"/>
      <c r="L8" s="171"/>
      <c r="M8" s="171"/>
      <c r="N8" s="171"/>
      <c r="O8" s="171"/>
      <c r="P8" s="171"/>
      <c r="Q8" s="171"/>
      <c r="R8" s="171"/>
      <c r="S8" s="171"/>
      <c r="T8" s="13"/>
      <c r="U8" s="13"/>
      <c r="V8" s="13"/>
      <c r="W8" s="13"/>
      <c r="X8" s="13"/>
      <c r="Y8" s="13"/>
      <c r="Z8" s="13"/>
      <c r="AA8" s="13"/>
      <c r="AB8" s="13"/>
    </row>
    <row r="9" spans="1:28" s="12" customFormat="1" ht="18.75" x14ac:dyDescent="0.2">
      <c r="A9" s="277" t="s">
        <v>9</v>
      </c>
      <c r="B9" s="277"/>
      <c r="C9" s="277"/>
      <c r="D9" s="277"/>
      <c r="E9" s="277"/>
      <c r="F9" s="277"/>
      <c r="G9" s="277"/>
      <c r="H9" s="277"/>
      <c r="I9" s="277"/>
      <c r="J9" s="277"/>
      <c r="K9" s="277"/>
      <c r="L9" s="277"/>
      <c r="M9" s="277"/>
      <c r="N9" s="277"/>
      <c r="O9" s="277"/>
      <c r="P9" s="277"/>
      <c r="Q9" s="277"/>
      <c r="R9" s="277"/>
      <c r="S9" s="277"/>
      <c r="T9" s="13"/>
      <c r="U9" s="13"/>
      <c r="V9" s="13"/>
      <c r="W9" s="13"/>
      <c r="X9" s="13"/>
      <c r="Y9" s="13"/>
      <c r="Z9" s="13"/>
      <c r="AA9" s="13"/>
      <c r="AB9" s="13"/>
    </row>
    <row r="10" spans="1:28" s="12" customFormat="1" ht="18.75" x14ac:dyDescent="0.2">
      <c r="A10" s="280"/>
      <c r="B10" s="280"/>
      <c r="C10" s="280"/>
      <c r="D10" s="280"/>
      <c r="E10" s="280"/>
      <c r="F10" s="280"/>
      <c r="G10" s="280"/>
      <c r="H10" s="280"/>
      <c r="I10" s="280"/>
      <c r="J10" s="280"/>
      <c r="K10" s="280"/>
      <c r="L10" s="280"/>
      <c r="M10" s="280"/>
      <c r="N10" s="280"/>
      <c r="O10" s="280"/>
      <c r="P10" s="280"/>
      <c r="Q10" s="280"/>
      <c r="R10" s="280"/>
      <c r="S10" s="280"/>
      <c r="T10" s="13"/>
      <c r="U10" s="13"/>
      <c r="V10" s="13"/>
      <c r="W10" s="13"/>
      <c r="X10" s="13"/>
      <c r="Y10" s="13"/>
      <c r="Z10" s="13"/>
      <c r="AA10" s="13"/>
      <c r="AB10" s="13"/>
    </row>
    <row r="11" spans="1:28" s="12" customFormat="1" ht="18.75" x14ac:dyDescent="0.2">
      <c r="A11" s="191" t="s">
        <v>7</v>
      </c>
      <c r="B11" s="191"/>
      <c r="C11" s="191"/>
      <c r="D11" s="191"/>
      <c r="E11" s="191"/>
      <c r="F11" s="191"/>
      <c r="G11" s="191"/>
      <c r="H11" s="281" t="s">
        <v>480</v>
      </c>
      <c r="I11" s="281"/>
      <c r="J11" s="191"/>
      <c r="K11" s="191"/>
      <c r="L11" s="191"/>
      <c r="M11" s="191"/>
      <c r="N11" s="191"/>
      <c r="O11" s="191"/>
      <c r="P11" s="191"/>
      <c r="Q11" s="191"/>
      <c r="R11" s="191"/>
      <c r="S11" s="191"/>
      <c r="T11" s="13"/>
      <c r="U11" s="13"/>
      <c r="V11" s="13"/>
      <c r="W11" s="13"/>
      <c r="X11" s="13"/>
      <c r="Y11" s="13"/>
      <c r="Z11" s="13"/>
      <c r="AA11" s="13"/>
      <c r="AB11" s="13"/>
    </row>
    <row r="12" spans="1:28" s="12" customFormat="1" ht="18.75" x14ac:dyDescent="0.2">
      <c r="A12" s="277" t="s">
        <v>8</v>
      </c>
      <c r="B12" s="277"/>
      <c r="C12" s="277"/>
      <c r="D12" s="277"/>
      <c r="E12" s="277"/>
      <c r="F12" s="277"/>
      <c r="G12" s="277"/>
      <c r="H12" s="277"/>
      <c r="I12" s="277"/>
      <c r="J12" s="277"/>
      <c r="K12" s="277"/>
      <c r="L12" s="277"/>
      <c r="M12" s="277"/>
      <c r="N12" s="277"/>
      <c r="O12" s="277"/>
      <c r="P12" s="277"/>
      <c r="Q12" s="277"/>
      <c r="R12" s="277"/>
      <c r="S12" s="277"/>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5.75" x14ac:dyDescent="0.2">
      <c r="A14" s="191" t="s">
        <v>7</v>
      </c>
      <c r="B14" s="191"/>
      <c r="C14" s="191"/>
      <c r="D14" s="191"/>
      <c r="E14" s="191"/>
      <c r="F14" s="191"/>
      <c r="G14" s="191"/>
      <c r="H14" s="190" t="s">
        <v>563</v>
      </c>
      <c r="I14" s="191"/>
      <c r="J14" s="191"/>
      <c r="K14" s="191"/>
      <c r="L14" s="191"/>
      <c r="M14" s="191"/>
      <c r="N14" s="191"/>
      <c r="O14" s="191"/>
      <c r="P14" s="191"/>
      <c r="Q14" s="191"/>
      <c r="R14" s="191"/>
      <c r="S14" s="191"/>
      <c r="T14" s="8"/>
      <c r="U14" s="8"/>
      <c r="V14" s="8"/>
      <c r="W14" s="8"/>
      <c r="X14" s="8"/>
      <c r="Y14" s="8"/>
      <c r="Z14" s="8"/>
      <c r="AA14" s="8"/>
      <c r="AB14" s="8"/>
    </row>
    <row r="15" spans="1:28" s="3" customFormat="1" ht="15" customHeight="1" x14ac:dyDescent="0.2">
      <c r="A15" s="277" t="s">
        <v>6</v>
      </c>
      <c r="B15" s="277"/>
      <c r="C15" s="277"/>
      <c r="D15" s="277"/>
      <c r="E15" s="277"/>
      <c r="F15" s="277"/>
      <c r="G15" s="277"/>
      <c r="H15" s="277"/>
      <c r="I15" s="277"/>
      <c r="J15" s="277"/>
      <c r="K15" s="277"/>
      <c r="L15" s="277"/>
      <c r="M15" s="277"/>
      <c r="N15" s="277"/>
      <c r="O15" s="277"/>
      <c r="P15" s="277"/>
      <c r="Q15" s="277"/>
      <c r="R15" s="277"/>
      <c r="S15" s="277"/>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78" t="s">
        <v>437</v>
      </c>
      <c r="B17" s="278"/>
      <c r="C17" s="278"/>
      <c r="D17" s="278"/>
      <c r="E17" s="278"/>
      <c r="F17" s="278"/>
      <c r="G17" s="278"/>
      <c r="H17" s="278"/>
      <c r="I17" s="278"/>
      <c r="J17" s="278"/>
      <c r="K17" s="278"/>
      <c r="L17" s="278"/>
      <c r="M17" s="278"/>
      <c r="N17" s="278"/>
      <c r="O17" s="278"/>
      <c r="P17" s="278"/>
      <c r="Q17" s="278"/>
      <c r="R17" s="278"/>
      <c r="S17" s="278"/>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82" t="s">
        <v>5</v>
      </c>
      <c r="B19" s="282" t="s">
        <v>98</v>
      </c>
      <c r="C19" s="283" t="s">
        <v>332</v>
      </c>
      <c r="D19" s="282" t="s">
        <v>331</v>
      </c>
      <c r="E19" s="282" t="s">
        <v>97</v>
      </c>
      <c r="F19" s="282" t="s">
        <v>96</v>
      </c>
      <c r="G19" s="282" t="s">
        <v>327</v>
      </c>
      <c r="H19" s="282" t="s">
        <v>95</v>
      </c>
      <c r="I19" s="282" t="s">
        <v>94</v>
      </c>
      <c r="J19" s="282" t="s">
        <v>93</v>
      </c>
      <c r="K19" s="282" t="s">
        <v>92</v>
      </c>
      <c r="L19" s="282" t="s">
        <v>91</v>
      </c>
      <c r="M19" s="282" t="s">
        <v>90</v>
      </c>
      <c r="N19" s="282" t="s">
        <v>89</v>
      </c>
      <c r="O19" s="282" t="s">
        <v>88</v>
      </c>
      <c r="P19" s="282" t="s">
        <v>87</v>
      </c>
      <c r="Q19" s="282" t="s">
        <v>330</v>
      </c>
      <c r="R19" s="282"/>
      <c r="S19" s="285" t="s">
        <v>431</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42" t="s">
        <v>328</v>
      </c>
      <c r="R20" s="43" t="s">
        <v>329</v>
      </c>
      <c r="S20" s="285"/>
      <c r="T20" s="28"/>
      <c r="U20" s="28"/>
      <c r="V20" s="28"/>
      <c r="W20" s="28"/>
      <c r="X20" s="28"/>
      <c r="Y20" s="28"/>
      <c r="Z20" s="27"/>
      <c r="AA20" s="27"/>
      <c r="AB20" s="27"/>
    </row>
    <row r="21" spans="1:28" s="3" customFormat="1" ht="18.75" x14ac:dyDescent="0.2">
      <c r="A21" s="42">
        <v>1</v>
      </c>
      <c r="B21" s="47">
        <v>2</v>
      </c>
      <c r="C21" s="42">
        <v>3</v>
      </c>
      <c r="D21" s="47">
        <v>4</v>
      </c>
      <c r="E21" s="42">
        <v>5</v>
      </c>
      <c r="F21" s="47">
        <v>6</v>
      </c>
      <c r="G21" s="167">
        <v>7</v>
      </c>
      <c r="H21" s="168">
        <v>8</v>
      </c>
      <c r="I21" s="167">
        <v>9</v>
      </c>
      <c r="J21" s="168">
        <v>10</v>
      </c>
      <c r="K21" s="167">
        <v>11</v>
      </c>
      <c r="L21" s="168">
        <v>12</v>
      </c>
      <c r="M21" s="167">
        <v>13</v>
      </c>
      <c r="N21" s="168">
        <v>14</v>
      </c>
      <c r="O21" s="167">
        <v>15</v>
      </c>
      <c r="P21" s="168">
        <v>16</v>
      </c>
      <c r="Q21" s="167">
        <v>17</v>
      </c>
      <c r="R21" s="168">
        <v>18</v>
      </c>
      <c r="S21" s="167">
        <v>19</v>
      </c>
      <c r="T21" s="28"/>
      <c r="U21" s="28"/>
      <c r="V21" s="28"/>
      <c r="W21" s="28"/>
      <c r="X21" s="28"/>
      <c r="Y21" s="28"/>
      <c r="Z21" s="27"/>
      <c r="AA21" s="27"/>
      <c r="AB21" s="27"/>
    </row>
    <row r="22" spans="1:28" s="3" customFormat="1" ht="32.25" customHeight="1" x14ac:dyDescent="0.2">
      <c r="A22" s="261">
        <v>1</v>
      </c>
      <c r="B22" s="283" t="s">
        <v>584</v>
      </c>
      <c r="C22" s="262" t="s">
        <v>488</v>
      </c>
      <c r="D22" s="283" t="s">
        <v>585</v>
      </c>
      <c r="E22" s="283" t="s">
        <v>586</v>
      </c>
      <c r="F22" s="283" t="s">
        <v>587</v>
      </c>
      <c r="G22" s="264" t="s">
        <v>588</v>
      </c>
      <c r="H22" s="264">
        <v>0.39600000000000002</v>
      </c>
      <c r="I22" s="264">
        <v>0.39600000000000002</v>
      </c>
      <c r="J22" s="262">
        <v>0</v>
      </c>
      <c r="K22" s="262">
        <v>6</v>
      </c>
      <c r="L22" s="262">
        <v>3</v>
      </c>
      <c r="M22" s="264">
        <v>1.276</v>
      </c>
      <c r="N22" s="262" t="s">
        <v>488</v>
      </c>
      <c r="O22" s="262">
        <v>0</v>
      </c>
      <c r="P22" s="262">
        <v>0</v>
      </c>
      <c r="Q22" s="262" t="s">
        <v>488</v>
      </c>
      <c r="R22" s="262" t="s">
        <v>488</v>
      </c>
      <c r="S22" s="262" t="s">
        <v>488</v>
      </c>
      <c r="T22" s="28"/>
      <c r="U22" s="28"/>
      <c r="V22" s="28"/>
      <c r="W22" s="28"/>
      <c r="X22" s="28"/>
      <c r="Y22" s="28"/>
      <c r="Z22" s="27"/>
      <c r="AA22" s="27"/>
      <c r="AB22" s="27"/>
    </row>
    <row r="23" spans="1:28" s="3" customFormat="1" ht="18.75" x14ac:dyDescent="0.2">
      <c r="A23" s="261">
        <v>2</v>
      </c>
      <c r="B23" s="287"/>
      <c r="C23" s="262" t="s">
        <v>488</v>
      </c>
      <c r="D23" s="287"/>
      <c r="E23" s="287"/>
      <c r="F23" s="287"/>
      <c r="G23" s="264" t="s">
        <v>589</v>
      </c>
      <c r="H23" s="264">
        <v>0.72</v>
      </c>
      <c r="I23" s="264">
        <v>0.72</v>
      </c>
      <c r="J23" s="262">
        <v>0</v>
      </c>
      <c r="K23" s="262">
        <v>6</v>
      </c>
      <c r="L23" s="262">
        <v>3</v>
      </c>
      <c r="M23" s="264">
        <v>1.2130000000000001</v>
      </c>
      <c r="N23" s="262" t="s">
        <v>488</v>
      </c>
      <c r="O23" s="262">
        <v>0</v>
      </c>
      <c r="P23" s="262">
        <v>0</v>
      </c>
      <c r="Q23" s="262" t="s">
        <v>488</v>
      </c>
      <c r="R23" s="262" t="s">
        <v>488</v>
      </c>
      <c r="S23" s="262" t="s">
        <v>488</v>
      </c>
      <c r="T23" s="28"/>
      <c r="U23" s="28"/>
      <c r="V23" s="28"/>
      <c r="W23" s="28"/>
      <c r="X23" s="27"/>
      <c r="Y23" s="27"/>
      <c r="Z23" s="27"/>
      <c r="AA23" s="27"/>
      <c r="AB23" s="27"/>
    </row>
    <row r="24" spans="1:28" s="3" customFormat="1" ht="18.75" x14ac:dyDescent="0.2">
      <c r="A24" s="261">
        <v>3</v>
      </c>
      <c r="B24" s="287"/>
      <c r="C24" s="262" t="s">
        <v>488</v>
      </c>
      <c r="D24" s="287"/>
      <c r="E24" s="287"/>
      <c r="F24" s="287"/>
      <c r="G24" s="264" t="s">
        <v>590</v>
      </c>
      <c r="H24" s="264">
        <v>0.86399999999999999</v>
      </c>
      <c r="I24" s="264">
        <v>0.86399999999999999</v>
      </c>
      <c r="J24" s="262">
        <v>0</v>
      </c>
      <c r="K24" s="262">
        <v>6</v>
      </c>
      <c r="L24" s="262">
        <v>3</v>
      </c>
      <c r="M24" s="264">
        <v>0.89300000000000002</v>
      </c>
      <c r="N24" s="262" t="s">
        <v>488</v>
      </c>
      <c r="O24" s="262">
        <v>0</v>
      </c>
      <c r="P24" s="262">
        <v>0</v>
      </c>
      <c r="Q24" s="262" t="s">
        <v>488</v>
      </c>
      <c r="R24" s="262" t="s">
        <v>488</v>
      </c>
      <c r="S24" s="262" t="s">
        <v>488</v>
      </c>
      <c r="T24" s="28"/>
      <c r="U24" s="28"/>
      <c r="V24" s="28"/>
      <c r="W24" s="28"/>
      <c r="X24" s="27"/>
      <c r="Y24" s="27"/>
      <c r="Z24" s="27"/>
      <c r="AA24" s="27"/>
      <c r="AB24" s="27"/>
    </row>
    <row r="25" spans="1:28" s="3" customFormat="1" ht="18.75" x14ac:dyDescent="0.2">
      <c r="A25" s="261" t="s">
        <v>62</v>
      </c>
      <c r="B25" s="287"/>
      <c r="C25" s="262" t="s">
        <v>488</v>
      </c>
      <c r="D25" s="287"/>
      <c r="E25" s="287"/>
      <c r="F25" s="287"/>
      <c r="G25" s="264" t="s">
        <v>591</v>
      </c>
      <c r="H25" s="264">
        <v>1.3440000000000001</v>
      </c>
      <c r="I25" s="264">
        <v>1.3440000000000001</v>
      </c>
      <c r="J25" s="262">
        <v>0</v>
      </c>
      <c r="K25" s="262">
        <v>6</v>
      </c>
      <c r="L25" s="262">
        <v>3</v>
      </c>
      <c r="M25" s="264">
        <v>1.53</v>
      </c>
      <c r="N25" s="262" t="s">
        <v>488</v>
      </c>
      <c r="O25" s="262">
        <v>0</v>
      </c>
      <c r="P25" s="262">
        <v>0</v>
      </c>
      <c r="Q25" s="262" t="s">
        <v>488</v>
      </c>
      <c r="R25" s="262" t="s">
        <v>488</v>
      </c>
      <c r="S25" s="262" t="s">
        <v>488</v>
      </c>
      <c r="T25" s="28"/>
      <c r="U25" s="28"/>
      <c r="V25" s="28"/>
      <c r="W25" s="28"/>
      <c r="X25" s="27"/>
      <c r="Y25" s="27"/>
      <c r="Z25" s="27"/>
      <c r="AA25" s="27"/>
      <c r="AB25" s="27"/>
    </row>
    <row r="26" spans="1:28" s="3" customFormat="1" ht="18.75" x14ac:dyDescent="0.2">
      <c r="A26" s="261" t="s">
        <v>60</v>
      </c>
      <c r="B26" s="287"/>
      <c r="C26" s="262" t="s">
        <v>488</v>
      </c>
      <c r="D26" s="287"/>
      <c r="E26" s="287"/>
      <c r="F26" s="287"/>
      <c r="G26" s="264" t="s">
        <v>592</v>
      </c>
      <c r="H26" s="264">
        <v>0.64800000000000002</v>
      </c>
      <c r="I26" s="264">
        <v>0.64800000000000002</v>
      </c>
      <c r="J26" s="262">
        <v>0</v>
      </c>
      <c r="K26" s="262">
        <v>6</v>
      </c>
      <c r="L26" s="262">
        <v>3</v>
      </c>
      <c r="M26" s="264">
        <v>0.16</v>
      </c>
      <c r="N26" s="262" t="s">
        <v>488</v>
      </c>
      <c r="O26" s="262">
        <v>0</v>
      </c>
      <c r="P26" s="262">
        <v>0</v>
      </c>
      <c r="Q26" s="262" t="s">
        <v>488</v>
      </c>
      <c r="R26" s="262" t="s">
        <v>488</v>
      </c>
      <c r="S26" s="262" t="s">
        <v>488</v>
      </c>
      <c r="T26" s="28"/>
      <c r="U26" s="28"/>
      <c r="V26" s="28"/>
      <c r="W26" s="28"/>
      <c r="X26" s="27"/>
      <c r="Y26" s="27"/>
      <c r="Z26" s="27"/>
      <c r="AA26" s="27"/>
      <c r="AB26" s="27"/>
    </row>
    <row r="27" spans="1:28" s="3" customFormat="1" ht="18.75" x14ac:dyDescent="0.2">
      <c r="A27" s="261" t="s">
        <v>59</v>
      </c>
      <c r="B27" s="287"/>
      <c r="C27" s="262" t="s">
        <v>488</v>
      </c>
      <c r="D27" s="287"/>
      <c r="E27" s="287"/>
      <c r="F27" s="287"/>
      <c r="G27" s="264" t="s">
        <v>593</v>
      </c>
      <c r="H27" s="264">
        <v>1.2</v>
      </c>
      <c r="I27" s="264">
        <v>1.2</v>
      </c>
      <c r="J27" s="262">
        <v>0</v>
      </c>
      <c r="K27" s="262">
        <v>6</v>
      </c>
      <c r="L27" s="262">
        <v>3</v>
      </c>
      <c r="M27" s="264">
        <v>0.45300000000000001</v>
      </c>
      <c r="N27" s="262" t="s">
        <v>488</v>
      </c>
      <c r="O27" s="262">
        <v>0</v>
      </c>
      <c r="P27" s="262">
        <v>0</v>
      </c>
      <c r="Q27" s="262" t="s">
        <v>488</v>
      </c>
      <c r="R27" s="262" t="s">
        <v>488</v>
      </c>
      <c r="S27" s="262" t="s">
        <v>488</v>
      </c>
      <c r="T27" s="28"/>
      <c r="U27" s="28"/>
      <c r="V27" s="28"/>
      <c r="W27" s="28"/>
      <c r="X27" s="27"/>
      <c r="Y27" s="27"/>
      <c r="Z27" s="27"/>
      <c r="AA27" s="27"/>
      <c r="AB27" s="27"/>
    </row>
    <row r="28" spans="1:28" s="3" customFormat="1" ht="18.75" x14ac:dyDescent="0.2">
      <c r="A28" s="261">
        <v>7</v>
      </c>
      <c r="B28" s="284"/>
      <c r="C28" s="262" t="s">
        <v>488</v>
      </c>
      <c r="D28" s="284"/>
      <c r="E28" s="284"/>
      <c r="F28" s="284"/>
      <c r="G28" s="264" t="s">
        <v>594</v>
      </c>
      <c r="H28" s="264">
        <v>0.14399999999999999</v>
      </c>
      <c r="I28" s="264">
        <v>0.14399999999999999</v>
      </c>
      <c r="J28" s="262">
        <v>0</v>
      </c>
      <c r="K28" s="262">
        <v>6</v>
      </c>
      <c r="L28" s="262">
        <v>3</v>
      </c>
      <c r="M28" s="264">
        <v>0.94</v>
      </c>
      <c r="N28" s="262" t="s">
        <v>488</v>
      </c>
      <c r="O28" s="262">
        <v>0</v>
      </c>
      <c r="P28" s="262">
        <v>0</v>
      </c>
      <c r="Q28" s="262" t="s">
        <v>488</v>
      </c>
      <c r="R28" s="262" t="s">
        <v>488</v>
      </c>
      <c r="S28" s="262" t="s">
        <v>488</v>
      </c>
      <c r="T28" s="28"/>
      <c r="U28" s="28"/>
      <c r="V28" s="28"/>
      <c r="W28" s="28"/>
      <c r="X28" s="27"/>
      <c r="Y28" s="27"/>
      <c r="Z28" s="27"/>
      <c r="AA28" s="27"/>
      <c r="AB28" s="27"/>
    </row>
    <row r="29" spans="1:28" ht="20.25" customHeight="1" x14ac:dyDescent="0.25">
      <c r="A29" s="148"/>
      <c r="B29" s="262" t="s">
        <v>325</v>
      </c>
      <c r="C29" s="262"/>
      <c r="D29" s="262"/>
      <c r="E29" s="148" t="s">
        <v>326</v>
      </c>
      <c r="F29" s="148" t="s">
        <v>326</v>
      </c>
      <c r="G29" s="148" t="s">
        <v>326</v>
      </c>
      <c r="H29" s="264">
        <f>SUM(H22:H28)</f>
        <v>5.3159999999999998</v>
      </c>
      <c r="I29" s="264">
        <f>SUM(I22:I28)</f>
        <v>5.3159999999999998</v>
      </c>
      <c r="J29" s="264"/>
      <c r="K29" s="264"/>
      <c r="L29" s="264"/>
      <c r="M29" s="264">
        <f>SUM(M22:M28)</f>
        <v>6.4649999999999999</v>
      </c>
      <c r="N29" s="148"/>
      <c r="O29" s="148"/>
      <c r="P29" s="148"/>
      <c r="Q29" s="14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4">
    <mergeCell ref="B22:B28"/>
    <mergeCell ref="D22:D28"/>
    <mergeCell ref="E22:E28"/>
    <mergeCell ref="F22:F28"/>
    <mergeCell ref="A16:S16"/>
    <mergeCell ref="A17:S17"/>
    <mergeCell ref="A18:S18"/>
    <mergeCell ref="L19:L20"/>
    <mergeCell ref="Q19:R19"/>
    <mergeCell ref="P19:P20"/>
    <mergeCell ref="O19:O20"/>
    <mergeCell ref="N19:N20"/>
    <mergeCell ref="M19:M20"/>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K36" sqref="K3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76" t="s">
        <v>621</v>
      </c>
      <c r="B6" s="276"/>
      <c r="C6" s="276"/>
      <c r="D6" s="276"/>
      <c r="E6" s="276"/>
      <c r="F6" s="276"/>
      <c r="G6" s="276"/>
      <c r="H6" s="276"/>
      <c r="I6" s="276"/>
      <c r="J6" s="276"/>
      <c r="K6" s="276"/>
      <c r="L6" s="276"/>
      <c r="M6" s="276"/>
      <c r="N6" s="276"/>
      <c r="O6" s="276"/>
      <c r="P6" s="276"/>
      <c r="Q6" s="276"/>
      <c r="R6" s="276"/>
      <c r="S6" s="276"/>
      <c r="T6" s="276"/>
    </row>
    <row r="7" spans="1:20" s="12" customFormat="1" x14ac:dyDescent="0.2">
      <c r="A7" s="17"/>
      <c r="H7" s="16"/>
    </row>
    <row r="8" spans="1:20" s="12" customFormat="1" ht="18.75" x14ac:dyDescent="0.2">
      <c r="A8" s="280" t="s">
        <v>10</v>
      </c>
      <c r="B8" s="280"/>
      <c r="C8" s="280"/>
      <c r="D8" s="280"/>
      <c r="E8" s="280"/>
      <c r="F8" s="280"/>
      <c r="G8" s="280"/>
      <c r="H8" s="280"/>
      <c r="I8" s="280"/>
      <c r="J8" s="280"/>
      <c r="K8" s="280"/>
      <c r="L8" s="280"/>
      <c r="M8" s="280"/>
      <c r="N8" s="280"/>
      <c r="O8" s="280"/>
      <c r="P8" s="280"/>
      <c r="Q8" s="280"/>
      <c r="R8" s="280"/>
      <c r="S8" s="280"/>
      <c r="T8" s="280"/>
    </row>
    <row r="9" spans="1:20" s="12" customFormat="1" ht="18.75" x14ac:dyDescent="0.2">
      <c r="A9" s="280"/>
      <c r="B9" s="280"/>
      <c r="C9" s="280"/>
      <c r="D9" s="280"/>
      <c r="E9" s="280"/>
      <c r="F9" s="280"/>
      <c r="G9" s="280"/>
      <c r="H9" s="280"/>
      <c r="I9" s="280"/>
      <c r="J9" s="280"/>
      <c r="K9" s="280"/>
      <c r="L9" s="280"/>
      <c r="M9" s="280"/>
      <c r="N9" s="280"/>
      <c r="O9" s="280"/>
      <c r="P9" s="280"/>
      <c r="Q9" s="280"/>
      <c r="R9" s="280"/>
      <c r="S9" s="280"/>
      <c r="T9" s="280"/>
    </row>
    <row r="10" spans="1:20" s="12" customFormat="1" ht="18.75" customHeight="1" x14ac:dyDescent="0.2">
      <c r="A10" s="190" t="s">
        <v>493</v>
      </c>
      <c r="B10" s="190"/>
      <c r="C10" s="190"/>
      <c r="D10" s="190"/>
      <c r="E10" s="190"/>
      <c r="F10" s="190"/>
      <c r="G10" s="190"/>
      <c r="H10" s="190"/>
      <c r="I10" s="190"/>
      <c r="J10" s="190"/>
      <c r="K10" s="190"/>
      <c r="L10" s="190"/>
      <c r="M10" s="190"/>
      <c r="N10" s="190"/>
      <c r="O10" s="190"/>
      <c r="P10" s="190"/>
      <c r="Q10" s="190"/>
      <c r="R10" s="190"/>
      <c r="S10" s="190"/>
      <c r="T10" s="190"/>
    </row>
    <row r="11" spans="1:20" s="12" customFormat="1" ht="18.75" customHeight="1" x14ac:dyDescent="0.2">
      <c r="A11" s="277" t="s">
        <v>9</v>
      </c>
      <c r="B11" s="277"/>
      <c r="C11" s="277"/>
      <c r="D11" s="277"/>
      <c r="E11" s="277"/>
      <c r="F11" s="277"/>
      <c r="G11" s="277"/>
      <c r="H11" s="277"/>
      <c r="I11" s="277"/>
      <c r="J11" s="277"/>
      <c r="K11" s="277"/>
      <c r="L11" s="277"/>
      <c r="M11" s="277"/>
      <c r="N11" s="277"/>
      <c r="O11" s="277"/>
      <c r="P11" s="277"/>
      <c r="Q11" s="277"/>
      <c r="R11" s="277"/>
      <c r="S11" s="277"/>
      <c r="T11" s="277"/>
    </row>
    <row r="12" spans="1:20" s="12" customFormat="1" ht="18.75" x14ac:dyDescent="0.2">
      <c r="A12" s="280"/>
      <c r="B12" s="280"/>
      <c r="C12" s="280"/>
      <c r="D12" s="280"/>
      <c r="E12" s="280"/>
      <c r="F12" s="280"/>
      <c r="G12" s="280"/>
      <c r="H12" s="280"/>
      <c r="I12" s="280"/>
      <c r="J12" s="280"/>
      <c r="K12" s="280"/>
      <c r="L12" s="280"/>
      <c r="M12" s="280"/>
      <c r="N12" s="280"/>
      <c r="O12" s="280"/>
      <c r="P12" s="280"/>
      <c r="Q12" s="280"/>
      <c r="R12" s="280"/>
      <c r="S12" s="280"/>
      <c r="T12" s="280"/>
    </row>
    <row r="13" spans="1:20" s="12" customFormat="1" ht="18.75" customHeight="1" x14ac:dyDescent="0.25">
      <c r="A13" s="305" t="s">
        <v>495</v>
      </c>
      <c r="B13" s="305"/>
      <c r="C13" s="305"/>
      <c r="D13" s="305"/>
      <c r="E13" s="305"/>
      <c r="F13" s="305"/>
      <c r="G13" s="305"/>
      <c r="H13" s="305"/>
      <c r="I13" s="305"/>
      <c r="J13" s="305"/>
      <c r="K13" s="305"/>
      <c r="L13" s="305"/>
      <c r="M13" s="305"/>
      <c r="N13" s="305"/>
      <c r="O13" s="305"/>
      <c r="P13" s="305"/>
      <c r="Q13" s="305"/>
      <c r="R13" s="305"/>
      <c r="S13" s="305"/>
      <c r="T13" s="305"/>
    </row>
    <row r="14" spans="1:20" s="12" customFormat="1" ht="18.75" customHeight="1" x14ac:dyDescent="0.2">
      <c r="A14" s="277" t="s">
        <v>8</v>
      </c>
      <c r="B14" s="277"/>
      <c r="C14" s="277"/>
      <c r="D14" s="277"/>
      <c r="E14" s="277"/>
      <c r="F14" s="277"/>
      <c r="G14" s="277"/>
      <c r="H14" s="277"/>
      <c r="I14" s="277"/>
      <c r="J14" s="277"/>
      <c r="K14" s="277"/>
      <c r="L14" s="277"/>
      <c r="M14" s="277"/>
      <c r="N14" s="277"/>
      <c r="O14" s="277"/>
      <c r="P14" s="277"/>
      <c r="Q14" s="277"/>
      <c r="R14" s="277"/>
      <c r="S14" s="277"/>
      <c r="T14" s="277"/>
    </row>
    <row r="15" spans="1:20" s="9"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3" customFormat="1" x14ac:dyDescent="0.2">
      <c r="A16" s="190" t="s">
        <v>494</v>
      </c>
      <c r="B16" s="190"/>
      <c r="C16" s="190"/>
      <c r="D16" s="190"/>
      <c r="E16" s="190"/>
      <c r="F16" s="190"/>
      <c r="G16" s="190"/>
      <c r="H16" s="190"/>
      <c r="I16" s="190"/>
      <c r="J16" s="190"/>
      <c r="K16" s="190"/>
      <c r="L16" s="190"/>
      <c r="M16" s="190"/>
      <c r="N16" s="190"/>
      <c r="O16" s="190"/>
      <c r="P16" s="190"/>
      <c r="Q16" s="190"/>
      <c r="R16" s="190"/>
      <c r="S16" s="190"/>
      <c r="T16" s="190"/>
    </row>
    <row r="17" spans="1:20" s="3" customFormat="1" ht="15" customHeight="1" x14ac:dyDescent="0.2">
      <c r="A17" s="277" t="s">
        <v>6</v>
      </c>
      <c r="B17" s="277"/>
      <c r="C17" s="277"/>
      <c r="D17" s="277"/>
      <c r="E17" s="277"/>
      <c r="F17" s="277"/>
      <c r="G17" s="277"/>
      <c r="H17" s="277"/>
      <c r="I17" s="277"/>
      <c r="J17" s="277"/>
      <c r="K17" s="277"/>
      <c r="L17" s="277"/>
      <c r="M17" s="277"/>
      <c r="N17" s="277"/>
      <c r="O17" s="277"/>
      <c r="P17" s="277"/>
      <c r="Q17" s="277"/>
      <c r="R17" s="277"/>
      <c r="S17" s="277"/>
      <c r="T17" s="277"/>
    </row>
    <row r="18" spans="1:20"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20" s="3" customFormat="1" ht="15" customHeight="1" x14ac:dyDescent="0.2">
      <c r="A19" s="279" t="s">
        <v>442</v>
      </c>
      <c r="B19" s="279"/>
      <c r="C19" s="279"/>
      <c r="D19" s="279"/>
      <c r="E19" s="279"/>
      <c r="F19" s="279"/>
      <c r="G19" s="279"/>
      <c r="H19" s="279"/>
      <c r="I19" s="279"/>
      <c r="J19" s="279"/>
      <c r="K19" s="279"/>
      <c r="L19" s="279"/>
      <c r="M19" s="279"/>
      <c r="N19" s="279"/>
      <c r="O19" s="279"/>
      <c r="P19" s="279"/>
      <c r="Q19" s="279"/>
      <c r="R19" s="279"/>
      <c r="S19" s="279"/>
      <c r="T19" s="279"/>
    </row>
    <row r="20" spans="1:20" s="60" customFormat="1" ht="21" customHeight="1" x14ac:dyDescent="0.25">
      <c r="A20" s="306"/>
      <c r="B20" s="306"/>
      <c r="C20" s="306"/>
      <c r="D20" s="306"/>
      <c r="E20" s="306"/>
      <c r="F20" s="306"/>
      <c r="G20" s="306"/>
      <c r="H20" s="306"/>
      <c r="I20" s="306"/>
      <c r="J20" s="306"/>
      <c r="K20" s="306"/>
      <c r="L20" s="306"/>
      <c r="M20" s="306"/>
      <c r="N20" s="306"/>
      <c r="O20" s="306"/>
      <c r="P20" s="306"/>
      <c r="Q20" s="306"/>
      <c r="R20" s="306"/>
      <c r="S20" s="306"/>
      <c r="T20" s="306"/>
    </row>
    <row r="21" spans="1:20" ht="46.5" customHeight="1" x14ac:dyDescent="0.25">
      <c r="A21" s="307" t="s">
        <v>5</v>
      </c>
      <c r="B21" s="290" t="s">
        <v>225</v>
      </c>
      <c r="C21" s="291"/>
      <c r="D21" s="294" t="s">
        <v>120</v>
      </c>
      <c r="E21" s="290" t="s">
        <v>470</v>
      </c>
      <c r="F21" s="291"/>
      <c r="G21" s="290" t="s">
        <v>243</v>
      </c>
      <c r="H21" s="291"/>
      <c r="I21" s="290" t="s">
        <v>119</v>
      </c>
      <c r="J21" s="291"/>
      <c r="K21" s="294" t="s">
        <v>118</v>
      </c>
      <c r="L21" s="297" t="s">
        <v>117</v>
      </c>
      <c r="M21" s="298"/>
      <c r="N21" s="290" t="s">
        <v>467</v>
      </c>
      <c r="O21" s="291"/>
      <c r="P21" s="294" t="s">
        <v>116</v>
      </c>
      <c r="Q21" s="302" t="s">
        <v>115</v>
      </c>
      <c r="R21" s="303"/>
      <c r="S21" s="302" t="s">
        <v>114</v>
      </c>
      <c r="T21" s="304"/>
    </row>
    <row r="22" spans="1:20" ht="204.75" customHeight="1" x14ac:dyDescent="0.25">
      <c r="A22" s="308"/>
      <c r="B22" s="292"/>
      <c r="C22" s="293"/>
      <c r="D22" s="301"/>
      <c r="E22" s="292"/>
      <c r="F22" s="293"/>
      <c r="G22" s="292"/>
      <c r="H22" s="293"/>
      <c r="I22" s="292"/>
      <c r="J22" s="293"/>
      <c r="K22" s="295"/>
      <c r="L22" s="299"/>
      <c r="M22" s="300"/>
      <c r="N22" s="292"/>
      <c r="O22" s="293"/>
      <c r="P22" s="295"/>
      <c r="Q22" s="108" t="s">
        <v>113</v>
      </c>
      <c r="R22" s="108" t="s">
        <v>441</v>
      </c>
      <c r="S22" s="108" t="s">
        <v>112</v>
      </c>
      <c r="T22" s="108" t="s">
        <v>111</v>
      </c>
    </row>
    <row r="23" spans="1:20" ht="51.75" customHeight="1" x14ac:dyDescent="0.25">
      <c r="A23" s="309"/>
      <c r="B23" s="175" t="s">
        <v>109</v>
      </c>
      <c r="C23" s="175" t="s">
        <v>110</v>
      </c>
      <c r="D23" s="295"/>
      <c r="E23" s="175" t="s">
        <v>109</v>
      </c>
      <c r="F23" s="175" t="s">
        <v>110</v>
      </c>
      <c r="G23" s="175" t="s">
        <v>109</v>
      </c>
      <c r="H23" s="175" t="s">
        <v>110</v>
      </c>
      <c r="I23" s="175" t="s">
        <v>109</v>
      </c>
      <c r="J23" s="175" t="s">
        <v>110</v>
      </c>
      <c r="K23" s="175" t="s">
        <v>109</v>
      </c>
      <c r="L23" s="175" t="s">
        <v>109</v>
      </c>
      <c r="M23" s="175" t="s">
        <v>110</v>
      </c>
      <c r="N23" s="175" t="s">
        <v>109</v>
      </c>
      <c r="O23" s="175" t="s">
        <v>110</v>
      </c>
      <c r="P23" s="176" t="s">
        <v>109</v>
      </c>
      <c r="Q23" s="108" t="s">
        <v>109</v>
      </c>
      <c r="R23" s="108" t="s">
        <v>109</v>
      </c>
      <c r="S23" s="108" t="s">
        <v>109</v>
      </c>
      <c r="T23" s="108"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hidden="1" customHeight="1" x14ac:dyDescent="0.25">
      <c r="A25" s="63">
        <v>1</v>
      </c>
      <c r="B25" s="197" t="s">
        <v>489</v>
      </c>
      <c r="C25" s="197" t="s">
        <v>489</v>
      </c>
      <c r="D25" s="197" t="s">
        <v>490</v>
      </c>
      <c r="E25" s="197" t="s">
        <v>501</v>
      </c>
      <c r="F25" s="197" t="s">
        <v>502</v>
      </c>
      <c r="G25" s="197" t="s">
        <v>491</v>
      </c>
      <c r="H25" s="197" t="s">
        <v>491</v>
      </c>
      <c r="I25" s="197">
        <v>1969</v>
      </c>
      <c r="J25" s="197">
        <v>2024</v>
      </c>
      <c r="K25" s="197">
        <v>1971</v>
      </c>
      <c r="L25" s="197">
        <v>35</v>
      </c>
      <c r="M25" s="197">
        <v>35</v>
      </c>
      <c r="N25" s="197">
        <v>10</v>
      </c>
      <c r="O25" s="197">
        <v>10</v>
      </c>
      <c r="P25" s="197">
        <v>2015</v>
      </c>
      <c r="Q25" s="197"/>
      <c r="R25" s="197"/>
      <c r="S25" s="197"/>
      <c r="T25" s="197"/>
    </row>
    <row r="26" spans="1:20" ht="47.25" x14ac:dyDescent="0.25">
      <c r="A26" s="63">
        <v>1</v>
      </c>
      <c r="B26" s="197" t="s">
        <v>489</v>
      </c>
      <c r="C26" s="197" t="s">
        <v>489</v>
      </c>
      <c r="D26" s="197" t="s">
        <v>561</v>
      </c>
      <c r="E26" s="197" t="s">
        <v>500</v>
      </c>
      <c r="F26" s="197" t="s">
        <v>499</v>
      </c>
      <c r="G26" s="197" t="s">
        <v>492</v>
      </c>
      <c r="H26" s="197"/>
      <c r="I26" s="197">
        <v>1969</v>
      </c>
      <c r="J26" s="197">
        <v>2020</v>
      </c>
      <c r="K26" s="197">
        <v>1971</v>
      </c>
      <c r="L26" s="197">
        <v>6</v>
      </c>
      <c r="M26" s="197">
        <v>6</v>
      </c>
      <c r="N26" s="197" t="s">
        <v>326</v>
      </c>
      <c r="O26" s="197" t="s">
        <v>326</v>
      </c>
      <c r="P26" s="197">
        <v>2015</v>
      </c>
      <c r="Q26" s="197"/>
      <c r="R26" s="197"/>
      <c r="S26" s="197"/>
      <c r="T26" s="197"/>
    </row>
    <row r="27" spans="1:20" hidden="1" x14ac:dyDescent="0.25">
      <c r="A27" s="63"/>
      <c r="B27" s="197"/>
      <c r="C27" s="197"/>
      <c r="D27" s="197"/>
      <c r="E27" s="197"/>
      <c r="F27" s="197"/>
      <c r="G27" s="197"/>
      <c r="H27" s="197"/>
      <c r="I27" s="197"/>
      <c r="J27" s="197"/>
      <c r="K27" s="197"/>
      <c r="L27" s="197"/>
      <c r="M27" s="197"/>
      <c r="N27" s="197"/>
      <c r="O27" s="197"/>
      <c r="P27" s="197"/>
      <c r="Q27" s="197"/>
      <c r="R27" s="197"/>
      <c r="S27" s="197"/>
      <c r="T27" s="197"/>
    </row>
    <row r="28" spans="1:20" hidden="1" x14ac:dyDescent="0.25">
      <c r="A28" s="63"/>
      <c r="B28" s="197"/>
      <c r="C28" s="197"/>
      <c r="D28" s="197"/>
      <c r="E28" s="197"/>
      <c r="F28" s="197"/>
      <c r="G28" s="197"/>
      <c r="H28" s="197"/>
      <c r="I28" s="197"/>
      <c r="J28" s="197"/>
      <c r="K28" s="197"/>
      <c r="L28" s="197"/>
      <c r="M28" s="197"/>
      <c r="N28" s="197"/>
      <c r="O28" s="197"/>
      <c r="P28" s="197"/>
      <c r="Q28" s="197"/>
      <c r="R28" s="197"/>
      <c r="S28" s="197"/>
      <c r="T28" s="197"/>
    </row>
    <row r="29" spans="1:20" s="60" customFormat="1" ht="24" hidden="1" customHeight="1" x14ac:dyDescent="0.25">
      <c r="A29" s="62"/>
      <c r="B29" s="61"/>
      <c r="C29" s="61"/>
      <c r="D29" s="61"/>
      <c r="E29" s="61"/>
      <c r="F29" s="61"/>
      <c r="G29" s="61"/>
      <c r="H29" s="61"/>
      <c r="I29" s="61"/>
      <c r="J29" s="198"/>
      <c r="K29" s="198"/>
      <c r="L29" s="198"/>
      <c r="M29" s="199"/>
      <c r="N29" s="199"/>
      <c r="O29" s="199"/>
      <c r="P29" s="198"/>
      <c r="Q29" s="178"/>
      <c r="R29" s="61"/>
      <c r="S29" s="178"/>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296" t="s">
        <v>476</v>
      </c>
      <c r="C33" s="296"/>
      <c r="D33" s="296"/>
      <c r="E33" s="296"/>
      <c r="F33" s="296"/>
      <c r="G33" s="296"/>
      <c r="H33" s="296"/>
      <c r="I33" s="296"/>
      <c r="J33" s="296"/>
      <c r="K33" s="296"/>
      <c r="L33" s="296"/>
      <c r="M33" s="296"/>
      <c r="N33" s="296"/>
      <c r="O33" s="296"/>
      <c r="P33" s="296"/>
      <c r="Q33" s="296"/>
      <c r="R33" s="296"/>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440</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1" sqref="M21:N22"/>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6" t="s">
        <v>622</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280" t="s">
        <v>10</v>
      </c>
      <c r="F7" s="280"/>
      <c r="G7" s="280"/>
      <c r="H7" s="280"/>
      <c r="I7" s="280"/>
      <c r="J7" s="280"/>
      <c r="K7" s="280"/>
      <c r="L7" s="280"/>
      <c r="M7" s="280"/>
      <c r="N7" s="280"/>
      <c r="O7" s="280"/>
      <c r="P7" s="280"/>
      <c r="Q7" s="280"/>
      <c r="R7" s="280"/>
      <c r="S7" s="280"/>
      <c r="T7" s="280"/>
      <c r="U7" s="280"/>
      <c r="V7" s="280"/>
      <c r="W7" s="280"/>
      <c r="X7" s="280"/>
      <c r="Y7" s="2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90" t="s">
        <v>496</v>
      </c>
      <c r="B9" s="190"/>
      <c r="C9" s="190"/>
      <c r="D9" s="190"/>
      <c r="E9" s="190"/>
      <c r="F9" s="190"/>
      <c r="G9" s="190"/>
      <c r="H9" s="190"/>
      <c r="I9" s="190"/>
      <c r="J9" s="190"/>
      <c r="K9" s="190"/>
      <c r="L9" s="190"/>
      <c r="M9" s="190"/>
      <c r="N9" s="190"/>
      <c r="O9" s="190"/>
      <c r="P9" s="190"/>
      <c r="Q9" s="190"/>
      <c r="R9" s="190"/>
      <c r="S9" s="190"/>
      <c r="T9" s="190"/>
    </row>
    <row r="10" spans="1:27" s="12" customFormat="1" ht="18.75" customHeight="1" x14ac:dyDescent="0.2">
      <c r="E10" s="277" t="s">
        <v>9</v>
      </c>
      <c r="F10" s="277"/>
      <c r="G10" s="277"/>
      <c r="H10" s="277"/>
      <c r="I10" s="277"/>
      <c r="J10" s="277"/>
      <c r="K10" s="277"/>
      <c r="L10" s="277"/>
      <c r="M10" s="277"/>
      <c r="N10" s="277"/>
      <c r="O10" s="277"/>
      <c r="P10" s="277"/>
      <c r="Q10" s="277"/>
      <c r="R10" s="277"/>
      <c r="S10" s="277"/>
      <c r="T10" s="277"/>
      <c r="U10" s="277"/>
      <c r="V10" s="277"/>
      <c r="W10" s="277"/>
      <c r="X10" s="277"/>
      <c r="Y10" s="2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A12" s="305" t="s">
        <v>497</v>
      </c>
      <c r="B12" s="305"/>
      <c r="C12" s="305"/>
      <c r="D12" s="305"/>
      <c r="E12" s="305"/>
      <c r="F12" s="305"/>
      <c r="G12" s="305"/>
      <c r="H12" s="305"/>
      <c r="I12" s="305"/>
      <c r="J12" s="305"/>
      <c r="K12" s="305"/>
      <c r="L12" s="305"/>
      <c r="M12" s="305"/>
      <c r="N12" s="305"/>
      <c r="O12" s="305"/>
      <c r="P12" s="305"/>
      <c r="Q12" s="305"/>
      <c r="R12" s="305"/>
      <c r="S12" s="305"/>
      <c r="T12" s="305"/>
    </row>
    <row r="13" spans="1:27" s="12" customFormat="1" ht="18.75" customHeight="1" x14ac:dyDescent="0.2">
      <c r="E13" s="277" t="s">
        <v>8</v>
      </c>
      <c r="F13" s="277"/>
      <c r="G13" s="277"/>
      <c r="H13" s="277"/>
      <c r="I13" s="277"/>
      <c r="J13" s="277"/>
      <c r="K13" s="277"/>
      <c r="L13" s="277"/>
      <c r="M13" s="277"/>
      <c r="N13" s="277"/>
      <c r="O13" s="277"/>
      <c r="P13" s="277"/>
      <c r="Q13" s="277"/>
      <c r="R13" s="277"/>
      <c r="S13" s="277"/>
      <c r="T13" s="277"/>
      <c r="U13" s="277"/>
      <c r="V13" s="277"/>
      <c r="W13" s="277"/>
      <c r="X13" s="277"/>
      <c r="Y13" s="2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81" t="s">
        <v>498</v>
      </c>
      <c r="F15" s="281"/>
      <c r="G15" s="281"/>
      <c r="H15" s="281"/>
      <c r="I15" s="281"/>
      <c r="J15" s="281"/>
      <c r="K15" s="281"/>
      <c r="L15" s="281"/>
      <c r="M15" s="281"/>
      <c r="N15" s="281"/>
      <c r="O15" s="281"/>
      <c r="P15" s="281"/>
      <c r="Q15" s="281"/>
      <c r="R15" s="281"/>
      <c r="S15" s="281"/>
      <c r="T15" s="281"/>
      <c r="U15" s="281"/>
      <c r="V15" s="281"/>
      <c r="W15" s="281"/>
      <c r="X15" s="281"/>
      <c r="Y15" s="281"/>
    </row>
    <row r="16" spans="1:27" s="3" customFormat="1" ht="15" customHeight="1" x14ac:dyDescent="0.2">
      <c r="E16" s="277" t="s">
        <v>6</v>
      </c>
      <c r="F16" s="277"/>
      <c r="G16" s="277"/>
      <c r="H16" s="277"/>
      <c r="I16" s="277"/>
      <c r="J16" s="277"/>
      <c r="K16" s="277"/>
      <c r="L16" s="277"/>
      <c r="M16" s="277"/>
      <c r="N16" s="277"/>
      <c r="O16" s="277"/>
      <c r="P16" s="277"/>
      <c r="Q16" s="277"/>
      <c r="R16" s="277"/>
      <c r="S16" s="277"/>
      <c r="T16" s="277"/>
      <c r="U16" s="277"/>
      <c r="V16" s="277"/>
      <c r="W16" s="277"/>
      <c r="X16" s="277"/>
      <c r="Y16" s="2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444</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60" customFormat="1" ht="21" customHeight="1" x14ac:dyDescent="0.25"/>
    <row r="21" spans="1:27" ht="15.75" customHeight="1" x14ac:dyDescent="0.25">
      <c r="A21" s="310" t="s">
        <v>5</v>
      </c>
      <c r="B21" s="313" t="s">
        <v>451</v>
      </c>
      <c r="C21" s="314"/>
      <c r="D21" s="313" t="s">
        <v>453</v>
      </c>
      <c r="E21" s="314"/>
      <c r="F21" s="302" t="s">
        <v>92</v>
      </c>
      <c r="G21" s="304"/>
      <c r="H21" s="304"/>
      <c r="I21" s="303"/>
      <c r="J21" s="310" t="s">
        <v>454</v>
      </c>
      <c r="K21" s="313" t="s">
        <v>455</v>
      </c>
      <c r="L21" s="314"/>
      <c r="M21" s="313" t="s">
        <v>456</v>
      </c>
      <c r="N21" s="314"/>
      <c r="O21" s="313" t="s">
        <v>443</v>
      </c>
      <c r="P21" s="314"/>
      <c r="Q21" s="313" t="s">
        <v>125</v>
      </c>
      <c r="R21" s="314"/>
      <c r="S21" s="310" t="s">
        <v>124</v>
      </c>
      <c r="T21" s="310" t="s">
        <v>457</v>
      </c>
      <c r="U21" s="310" t="s">
        <v>452</v>
      </c>
      <c r="V21" s="313" t="s">
        <v>123</v>
      </c>
      <c r="W21" s="314"/>
      <c r="X21" s="302" t="s">
        <v>115</v>
      </c>
      <c r="Y21" s="304"/>
      <c r="Z21" s="302" t="s">
        <v>114</v>
      </c>
      <c r="AA21" s="304"/>
    </row>
    <row r="22" spans="1:27" ht="216" customHeight="1" x14ac:dyDescent="0.25">
      <c r="A22" s="311"/>
      <c r="B22" s="315"/>
      <c r="C22" s="316"/>
      <c r="D22" s="315"/>
      <c r="E22" s="316"/>
      <c r="F22" s="302" t="s">
        <v>122</v>
      </c>
      <c r="G22" s="303"/>
      <c r="H22" s="302" t="s">
        <v>121</v>
      </c>
      <c r="I22" s="303"/>
      <c r="J22" s="312"/>
      <c r="K22" s="315"/>
      <c r="L22" s="316"/>
      <c r="M22" s="315"/>
      <c r="N22" s="316"/>
      <c r="O22" s="315"/>
      <c r="P22" s="316"/>
      <c r="Q22" s="315"/>
      <c r="R22" s="316"/>
      <c r="S22" s="312"/>
      <c r="T22" s="312"/>
      <c r="U22" s="312"/>
      <c r="V22" s="315"/>
      <c r="W22" s="316"/>
      <c r="X22" s="108" t="s">
        <v>113</v>
      </c>
      <c r="Y22" s="108" t="s">
        <v>441</v>
      </c>
      <c r="Z22" s="108" t="s">
        <v>112</v>
      </c>
      <c r="AA22" s="108" t="s">
        <v>111</v>
      </c>
    </row>
    <row r="23" spans="1:27" ht="60" customHeight="1" x14ac:dyDescent="0.25">
      <c r="A23" s="312"/>
      <c r="B23" s="173" t="s">
        <v>109</v>
      </c>
      <c r="C23" s="173" t="s">
        <v>110</v>
      </c>
      <c r="D23" s="109" t="s">
        <v>109</v>
      </c>
      <c r="E23" s="109" t="s">
        <v>110</v>
      </c>
      <c r="F23" s="109" t="s">
        <v>109</v>
      </c>
      <c r="G23" s="109" t="s">
        <v>110</v>
      </c>
      <c r="H23" s="109" t="s">
        <v>109</v>
      </c>
      <c r="I23" s="109" t="s">
        <v>110</v>
      </c>
      <c r="J23" s="109" t="s">
        <v>109</v>
      </c>
      <c r="K23" s="109" t="s">
        <v>109</v>
      </c>
      <c r="L23" s="109" t="s">
        <v>110</v>
      </c>
      <c r="M23" s="109" t="s">
        <v>109</v>
      </c>
      <c r="N23" s="109" t="s">
        <v>110</v>
      </c>
      <c r="O23" s="109" t="s">
        <v>109</v>
      </c>
      <c r="P23" s="109" t="s">
        <v>110</v>
      </c>
      <c r="Q23" s="109" t="s">
        <v>109</v>
      </c>
      <c r="R23" s="109" t="s">
        <v>110</v>
      </c>
      <c r="S23" s="109" t="s">
        <v>109</v>
      </c>
      <c r="T23" s="109" t="s">
        <v>109</v>
      </c>
      <c r="U23" s="109" t="s">
        <v>109</v>
      </c>
      <c r="V23" s="109" t="s">
        <v>109</v>
      </c>
      <c r="W23" s="109" t="s">
        <v>110</v>
      </c>
      <c r="X23" s="109" t="s">
        <v>109</v>
      </c>
      <c r="Y23" s="109" t="s">
        <v>109</v>
      </c>
      <c r="Z23" s="108" t="s">
        <v>109</v>
      </c>
      <c r="AA23" s="108" t="s">
        <v>109</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114" t="s">
        <v>488</v>
      </c>
      <c r="B25" s="114" t="s">
        <v>488</v>
      </c>
      <c r="C25" s="114" t="s">
        <v>488</v>
      </c>
      <c r="D25" s="114" t="s">
        <v>488</v>
      </c>
      <c r="E25" s="114" t="s">
        <v>488</v>
      </c>
      <c r="F25" s="114" t="s">
        <v>488</v>
      </c>
      <c r="G25" s="114" t="s">
        <v>488</v>
      </c>
      <c r="H25" s="114" t="s">
        <v>488</v>
      </c>
      <c r="I25" s="114" t="s">
        <v>488</v>
      </c>
      <c r="J25" s="114" t="s">
        <v>488</v>
      </c>
      <c r="K25" s="114" t="s">
        <v>488</v>
      </c>
      <c r="L25" s="114" t="s">
        <v>488</v>
      </c>
      <c r="M25" s="114" t="s">
        <v>488</v>
      </c>
      <c r="N25" s="114" t="s">
        <v>488</v>
      </c>
      <c r="O25" s="114" t="s">
        <v>488</v>
      </c>
      <c r="P25" s="114" t="s">
        <v>488</v>
      </c>
      <c r="Q25" s="114" t="s">
        <v>488</v>
      </c>
      <c r="R25" s="114" t="s">
        <v>488</v>
      </c>
      <c r="S25" s="114" t="s">
        <v>488</v>
      </c>
      <c r="T25" s="114" t="s">
        <v>488</v>
      </c>
      <c r="U25" s="114" t="s">
        <v>488</v>
      </c>
      <c r="V25" s="114" t="s">
        <v>488</v>
      </c>
      <c r="W25" s="114" t="s">
        <v>488</v>
      </c>
      <c r="X25" s="114" t="s">
        <v>488</v>
      </c>
      <c r="Y25" s="114" t="s">
        <v>488</v>
      </c>
      <c r="Z25" s="114" t="s">
        <v>488</v>
      </c>
      <c r="AA25" s="114" t="s">
        <v>488</v>
      </c>
    </row>
    <row r="26" spans="1:27" ht="3" customHeight="1" x14ac:dyDescent="0.25">
      <c r="X26" s="110"/>
      <c r="Y26" s="111"/>
      <c r="Z26" s="53"/>
      <c r="AA26" s="53"/>
    </row>
    <row r="27" spans="1:27" s="58" customFormat="1" ht="12.75" x14ac:dyDescent="0.2">
      <c r="A27" s="59"/>
      <c r="B27" s="59"/>
      <c r="C27" s="59"/>
      <c r="E27" s="59"/>
      <c r="X27" s="112"/>
      <c r="Y27" s="112"/>
      <c r="Z27" s="112"/>
      <c r="AA27" s="112"/>
    </row>
    <row r="28" spans="1:27" s="58" customFormat="1" ht="12.75" x14ac:dyDescent="0.2">
      <c r="A28" s="59"/>
      <c r="B28" s="59"/>
      <c r="C28" s="59"/>
    </row>
  </sheetData>
  <mergeCells count="26">
    <mergeCell ref="A5:AA5"/>
    <mergeCell ref="E16:Y16"/>
    <mergeCell ref="E15:Y15"/>
    <mergeCell ref="E7:Y7"/>
    <mergeCell ref="E10:Y10"/>
    <mergeCell ref="E13:Y13"/>
    <mergeCell ref="A12:T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76" t="s">
        <v>595</v>
      </c>
      <c r="B5" s="276"/>
      <c r="C5" s="276"/>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280" t="s">
        <v>10</v>
      </c>
      <c r="B7" s="280"/>
      <c r="C7" s="280"/>
      <c r="D7" s="13"/>
      <c r="E7" s="13"/>
      <c r="F7" s="13"/>
      <c r="G7" s="13"/>
      <c r="H7" s="13"/>
      <c r="I7" s="13"/>
      <c r="J7" s="13"/>
      <c r="K7" s="13"/>
      <c r="L7" s="13"/>
      <c r="M7" s="13"/>
      <c r="N7" s="13"/>
      <c r="O7" s="13"/>
      <c r="P7" s="13"/>
      <c r="Q7" s="13"/>
      <c r="R7" s="13"/>
      <c r="S7" s="13"/>
      <c r="T7" s="13"/>
      <c r="U7" s="13"/>
    </row>
    <row r="8" spans="1:29" s="12" customFormat="1" ht="18.75" x14ac:dyDescent="0.2">
      <c r="A8" s="280"/>
      <c r="B8" s="280"/>
      <c r="C8" s="280"/>
      <c r="D8" s="14"/>
      <c r="E8" s="14"/>
      <c r="F8" s="14"/>
      <c r="G8" s="14"/>
      <c r="H8" s="13"/>
      <c r="I8" s="13"/>
      <c r="J8" s="13"/>
      <c r="K8" s="13"/>
      <c r="L8" s="13"/>
      <c r="M8" s="13"/>
      <c r="N8" s="13"/>
      <c r="O8" s="13"/>
      <c r="P8" s="13"/>
      <c r="Q8" s="13"/>
      <c r="R8" s="13"/>
      <c r="S8" s="13"/>
      <c r="T8" s="13"/>
      <c r="U8" s="13"/>
    </row>
    <row r="9" spans="1:29" s="12" customFormat="1" ht="18.75" x14ac:dyDescent="0.2">
      <c r="A9" s="317" t="s">
        <v>506</v>
      </c>
      <c r="B9" s="317"/>
      <c r="C9" s="317"/>
      <c r="D9" s="8"/>
      <c r="E9" s="8"/>
      <c r="F9" s="8"/>
      <c r="G9" s="8"/>
      <c r="H9" s="13"/>
      <c r="I9" s="13"/>
      <c r="J9" s="13"/>
      <c r="K9" s="13"/>
      <c r="L9" s="13"/>
      <c r="M9" s="13"/>
      <c r="N9" s="13"/>
      <c r="O9" s="13"/>
      <c r="P9" s="13"/>
      <c r="Q9" s="13"/>
      <c r="R9" s="13"/>
      <c r="S9" s="13"/>
      <c r="T9" s="13"/>
      <c r="U9" s="13"/>
    </row>
    <row r="10" spans="1:29" s="12" customFormat="1" ht="18.75" x14ac:dyDescent="0.2">
      <c r="A10" s="277" t="s">
        <v>9</v>
      </c>
      <c r="B10" s="277"/>
      <c r="C10" s="277"/>
      <c r="D10" s="6"/>
      <c r="E10" s="6"/>
      <c r="F10" s="6"/>
      <c r="G10" s="6"/>
      <c r="H10" s="13"/>
      <c r="I10" s="13"/>
      <c r="J10" s="13"/>
      <c r="K10" s="13"/>
      <c r="L10" s="13"/>
      <c r="M10" s="13"/>
      <c r="N10" s="13"/>
      <c r="O10" s="13"/>
      <c r="P10" s="13"/>
      <c r="Q10" s="13"/>
      <c r="R10" s="13"/>
      <c r="S10" s="13"/>
      <c r="T10" s="13"/>
      <c r="U10" s="13"/>
    </row>
    <row r="11" spans="1:29" s="12" customFormat="1" ht="18.75" x14ac:dyDescent="0.2">
      <c r="A11" s="280"/>
      <c r="B11" s="280"/>
      <c r="C11" s="280"/>
      <c r="D11" s="14"/>
      <c r="E11" s="14"/>
      <c r="F11" s="14"/>
      <c r="G11" s="14"/>
      <c r="H11" s="13"/>
      <c r="I11" s="13"/>
      <c r="J11" s="13"/>
      <c r="K11" s="13"/>
      <c r="L11" s="13"/>
      <c r="M11" s="13"/>
      <c r="N11" s="13"/>
      <c r="O11" s="13"/>
      <c r="P11" s="13"/>
      <c r="Q11" s="13"/>
      <c r="R11" s="13"/>
      <c r="S11" s="13"/>
      <c r="T11" s="13"/>
      <c r="U11" s="13"/>
    </row>
    <row r="12" spans="1:29" s="12" customFormat="1" ht="18.75" x14ac:dyDescent="0.2">
      <c r="A12" s="318" t="s">
        <v>507</v>
      </c>
      <c r="B12" s="318"/>
      <c r="C12" s="318"/>
      <c r="D12" s="8"/>
      <c r="E12" s="8"/>
      <c r="F12" s="8"/>
      <c r="G12" s="8"/>
      <c r="H12" s="13"/>
      <c r="I12" s="13"/>
      <c r="J12" s="13"/>
      <c r="K12" s="13"/>
      <c r="L12" s="13"/>
      <c r="M12" s="13"/>
      <c r="N12" s="13"/>
      <c r="O12" s="13"/>
      <c r="P12" s="13"/>
      <c r="Q12" s="13"/>
      <c r="R12" s="13"/>
      <c r="S12" s="13"/>
      <c r="T12" s="13"/>
      <c r="U12" s="13"/>
    </row>
    <row r="13" spans="1:29" s="12" customFormat="1" ht="18.75" x14ac:dyDescent="0.2">
      <c r="A13" s="277" t="s">
        <v>8</v>
      </c>
      <c r="B13" s="277"/>
      <c r="C13" s="2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15.75" x14ac:dyDescent="0.2">
      <c r="A15" s="190" t="s">
        <v>508</v>
      </c>
      <c r="B15" s="190"/>
      <c r="C15" s="190"/>
      <c r="D15" s="8"/>
      <c r="E15" s="8"/>
      <c r="F15" s="8"/>
      <c r="G15" s="8"/>
      <c r="H15" s="8"/>
      <c r="I15" s="8"/>
      <c r="J15" s="8"/>
      <c r="K15" s="8"/>
      <c r="L15" s="8"/>
      <c r="M15" s="8"/>
      <c r="N15" s="8"/>
      <c r="O15" s="8"/>
      <c r="P15" s="8"/>
      <c r="Q15" s="8"/>
      <c r="R15" s="8"/>
      <c r="S15" s="8"/>
      <c r="T15" s="8"/>
      <c r="U15" s="8"/>
    </row>
    <row r="16" spans="1:29" s="3" customFormat="1" ht="15" customHeight="1" x14ac:dyDescent="0.2">
      <c r="A16" s="277" t="s">
        <v>6</v>
      </c>
      <c r="B16" s="277"/>
      <c r="C16" s="277"/>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78" t="s">
        <v>436</v>
      </c>
      <c r="B18" s="278"/>
      <c r="C18" s="2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5.25" customHeight="1" x14ac:dyDescent="0.2">
      <c r="A22" s="24" t="s">
        <v>66</v>
      </c>
      <c r="B22" s="31" t="s">
        <v>449</v>
      </c>
      <c r="C22" s="30" t="s">
        <v>503</v>
      </c>
      <c r="D22" s="29"/>
      <c r="E22" s="29"/>
      <c r="F22" s="28"/>
      <c r="G22" s="28"/>
      <c r="H22" s="28"/>
      <c r="I22" s="28"/>
      <c r="J22" s="28"/>
      <c r="K22" s="28"/>
      <c r="L22" s="28"/>
      <c r="M22" s="28"/>
      <c r="N22" s="28"/>
      <c r="O22" s="28"/>
      <c r="P22" s="28"/>
      <c r="Q22" s="27"/>
      <c r="R22" s="27"/>
      <c r="S22" s="27"/>
      <c r="T22" s="27"/>
      <c r="U22" s="27"/>
    </row>
    <row r="23" spans="1:21" ht="165" customHeight="1" x14ac:dyDescent="0.25">
      <c r="A23" s="24" t="s">
        <v>64</v>
      </c>
      <c r="B23" s="26" t="s">
        <v>61</v>
      </c>
      <c r="C23" s="25" t="s">
        <v>623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469</v>
      </c>
      <c r="C24" s="25" t="s">
        <v>624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577</v>
      </c>
      <c r="C25" s="40"/>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625</v>
      </c>
      <c r="D26" s="23"/>
      <c r="E26" s="23"/>
      <c r="F26" s="23"/>
      <c r="G26" s="23"/>
      <c r="H26" s="23"/>
      <c r="I26" s="23"/>
      <c r="J26" s="23"/>
      <c r="K26" s="23"/>
      <c r="L26" s="23"/>
      <c r="M26" s="23"/>
      <c r="N26" s="23"/>
      <c r="O26" s="23"/>
      <c r="P26" s="23"/>
      <c r="Q26" s="23"/>
      <c r="R26" s="23"/>
      <c r="S26" s="23"/>
      <c r="T26" s="23"/>
      <c r="U26" s="23"/>
    </row>
    <row r="27" spans="1:21" ht="75" customHeight="1" x14ac:dyDescent="0.25">
      <c r="A27" s="24" t="s">
        <v>59</v>
      </c>
      <c r="B27" s="26" t="s">
        <v>450</v>
      </c>
      <c r="C27" s="25" t="s">
        <v>504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626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625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60" zoomScaleNormal="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76" t="s">
        <v>619</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80" t="s">
        <v>10</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70"/>
      <c r="AB6" s="170"/>
    </row>
    <row r="7" spans="1:28"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70"/>
      <c r="AB7" s="170"/>
    </row>
    <row r="8" spans="1:28" ht="15.75" x14ac:dyDescent="0.25">
      <c r="A8" s="191" t="s">
        <v>7</v>
      </c>
      <c r="B8" s="171"/>
      <c r="C8" s="171"/>
      <c r="D8" s="171"/>
      <c r="E8" s="171"/>
      <c r="F8" s="171"/>
      <c r="G8" s="171"/>
      <c r="H8" s="171"/>
      <c r="I8" s="171"/>
      <c r="J8" s="171"/>
      <c r="K8" s="171"/>
      <c r="L8" s="171"/>
      <c r="M8" s="226" t="s">
        <v>546</v>
      </c>
      <c r="N8" s="171"/>
      <c r="O8" s="171"/>
      <c r="P8" s="171"/>
      <c r="Q8" s="171"/>
      <c r="R8" s="171"/>
      <c r="S8" s="171"/>
      <c r="T8" s="171"/>
      <c r="U8" s="171"/>
      <c r="V8" s="171"/>
      <c r="W8" s="171"/>
      <c r="X8" s="171"/>
      <c r="Y8" s="171"/>
      <c r="Z8" s="171"/>
      <c r="AA8" s="171"/>
      <c r="AB8" s="171"/>
    </row>
    <row r="9" spans="1:28" ht="15.75" x14ac:dyDescent="0.25">
      <c r="A9" s="277" t="s">
        <v>9</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172"/>
      <c r="AB9" s="172"/>
    </row>
    <row r="10" spans="1:2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70"/>
      <c r="AB10" s="170"/>
    </row>
    <row r="11" spans="1:28" ht="15.75" x14ac:dyDescent="0.25">
      <c r="A11" s="317" t="s">
        <v>570</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71"/>
      <c r="AB11" s="171"/>
    </row>
    <row r="12" spans="1:28" ht="15.75"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172"/>
      <c r="AB12" s="172"/>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ht="15.75" x14ac:dyDescent="0.25">
      <c r="A14" s="317" t="s">
        <v>571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71"/>
      <c r="AB14" s="171"/>
    </row>
    <row r="15" spans="1:28" ht="15.75" x14ac:dyDescent="0.2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72"/>
      <c r="AB15" s="172"/>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81"/>
      <c r="AB16" s="181"/>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81"/>
      <c r="AB17" s="181"/>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81"/>
      <c r="AB18" s="181"/>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81"/>
      <c r="AB19" s="181"/>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82"/>
      <c r="AB20" s="182"/>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82"/>
      <c r="AB21" s="182"/>
    </row>
    <row r="22" spans="1:28" x14ac:dyDescent="0.25">
      <c r="A22" s="320" t="s">
        <v>468</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83"/>
      <c r="AB22" s="183"/>
    </row>
    <row r="23" spans="1:28" ht="32.25" customHeight="1" x14ac:dyDescent="0.25">
      <c r="A23" s="322" t="s">
        <v>323</v>
      </c>
      <c r="B23" s="323"/>
      <c r="C23" s="323"/>
      <c r="D23" s="323"/>
      <c r="E23" s="323"/>
      <c r="F23" s="323"/>
      <c r="G23" s="323"/>
      <c r="H23" s="323"/>
      <c r="I23" s="323"/>
      <c r="J23" s="323"/>
      <c r="K23" s="323"/>
      <c r="L23" s="324"/>
      <c r="M23" s="321" t="s">
        <v>324</v>
      </c>
      <c r="N23" s="321"/>
      <c r="O23" s="321"/>
      <c r="P23" s="321"/>
      <c r="Q23" s="321"/>
      <c r="R23" s="321"/>
      <c r="S23" s="321"/>
      <c r="T23" s="321"/>
      <c r="U23" s="321"/>
      <c r="V23" s="321"/>
      <c r="W23" s="321"/>
      <c r="X23" s="321"/>
      <c r="Y23" s="321"/>
      <c r="Z23" s="321"/>
    </row>
    <row r="24" spans="1:28" ht="189" customHeight="1" x14ac:dyDescent="0.25">
      <c r="A24" s="240" t="s">
        <v>235</v>
      </c>
      <c r="B24" s="211" t="s">
        <v>241</v>
      </c>
      <c r="C24" s="240" t="s">
        <v>320</v>
      </c>
      <c r="D24" s="240" t="s">
        <v>236</v>
      </c>
      <c r="E24" s="240" t="s">
        <v>321</v>
      </c>
      <c r="F24" s="240" t="s">
        <v>509</v>
      </c>
      <c r="G24" s="240" t="s">
        <v>510</v>
      </c>
      <c r="H24" s="240" t="s">
        <v>237</v>
      </c>
      <c r="I24" s="240" t="s">
        <v>511</v>
      </c>
      <c r="J24" s="240" t="s">
        <v>242</v>
      </c>
      <c r="K24" s="211" t="s">
        <v>240</v>
      </c>
      <c r="L24" s="211" t="s">
        <v>238</v>
      </c>
      <c r="M24" s="212" t="s">
        <v>246</v>
      </c>
      <c r="N24" s="211" t="s">
        <v>515</v>
      </c>
      <c r="O24" s="240" t="s">
        <v>516</v>
      </c>
      <c r="P24" s="240" t="s">
        <v>517</v>
      </c>
      <c r="Q24" s="240" t="s">
        <v>518</v>
      </c>
      <c r="R24" s="240" t="s">
        <v>237</v>
      </c>
      <c r="S24" s="240" t="s">
        <v>519</v>
      </c>
      <c r="T24" s="240" t="s">
        <v>520</v>
      </c>
      <c r="U24" s="240" t="s">
        <v>521</v>
      </c>
      <c r="V24" s="240" t="s">
        <v>518</v>
      </c>
      <c r="W24" s="213" t="s">
        <v>512</v>
      </c>
      <c r="X24" s="213" t="s">
        <v>513</v>
      </c>
      <c r="Y24" s="213" t="s">
        <v>514</v>
      </c>
      <c r="Z24" s="214" t="s">
        <v>247</v>
      </c>
    </row>
    <row r="25" spans="1:28" ht="16.5" customHeight="1" x14ac:dyDescent="0.25">
      <c r="A25" s="240">
        <v>1</v>
      </c>
      <c r="B25" s="211">
        <v>2</v>
      </c>
      <c r="C25" s="240">
        <v>3</v>
      </c>
      <c r="D25" s="211">
        <v>4</v>
      </c>
      <c r="E25" s="240">
        <v>5</v>
      </c>
      <c r="F25" s="211">
        <v>6</v>
      </c>
      <c r="G25" s="240">
        <v>7</v>
      </c>
      <c r="H25" s="211">
        <v>8</v>
      </c>
      <c r="I25" s="240">
        <v>9</v>
      </c>
      <c r="J25" s="211">
        <v>10</v>
      </c>
      <c r="K25" s="240">
        <v>11</v>
      </c>
      <c r="L25" s="211">
        <v>12</v>
      </c>
      <c r="M25" s="240">
        <v>13</v>
      </c>
      <c r="N25" s="211">
        <v>14</v>
      </c>
      <c r="O25" s="240">
        <v>15</v>
      </c>
      <c r="P25" s="211">
        <v>16</v>
      </c>
      <c r="Q25" s="240">
        <v>17</v>
      </c>
      <c r="R25" s="211">
        <v>18</v>
      </c>
      <c r="S25" s="240">
        <v>19</v>
      </c>
      <c r="T25" s="211">
        <v>20</v>
      </c>
      <c r="U25" s="240">
        <v>21</v>
      </c>
      <c r="V25" s="211">
        <v>22</v>
      </c>
      <c r="W25" s="240">
        <v>23</v>
      </c>
      <c r="X25" s="211">
        <v>24</v>
      </c>
      <c r="Y25" s="240">
        <v>25</v>
      </c>
      <c r="Z25" s="211">
        <v>26</v>
      </c>
    </row>
    <row r="26" spans="1:28" ht="45.75" hidden="1" customHeight="1" x14ac:dyDescent="0.25">
      <c r="A26" s="215" t="s">
        <v>318</v>
      </c>
      <c r="B26" s="216"/>
      <c r="C26" s="217" t="s">
        <v>522</v>
      </c>
      <c r="D26" s="217" t="s">
        <v>523</v>
      </c>
      <c r="E26" s="217" t="s">
        <v>524</v>
      </c>
      <c r="F26" s="217" t="s">
        <v>525</v>
      </c>
      <c r="G26" s="217" t="s">
        <v>526</v>
      </c>
      <c r="H26" s="217" t="s">
        <v>237</v>
      </c>
      <c r="I26" s="217" t="s">
        <v>527</v>
      </c>
      <c r="J26" s="217" t="s">
        <v>528</v>
      </c>
      <c r="K26" s="218"/>
      <c r="L26" s="219" t="s">
        <v>505</v>
      </c>
      <c r="M26" s="220" t="s">
        <v>244</v>
      </c>
      <c r="N26" s="218"/>
      <c r="O26" s="218"/>
      <c r="P26" s="218"/>
      <c r="Q26" s="218"/>
      <c r="R26" s="218"/>
      <c r="S26" s="218"/>
      <c r="T26" s="218"/>
      <c r="U26" s="218"/>
      <c r="V26" s="218"/>
      <c r="W26" s="218"/>
      <c r="X26" s="218"/>
      <c r="Y26" s="218"/>
      <c r="Z26" s="221" t="s">
        <v>248</v>
      </c>
    </row>
    <row r="27" spans="1:28" ht="157.5" x14ac:dyDescent="0.25">
      <c r="A27" s="217">
        <v>2021</v>
      </c>
      <c r="B27" s="247" t="s">
        <v>566</v>
      </c>
      <c r="C27" s="217">
        <v>1.58</v>
      </c>
      <c r="D27" s="217">
        <v>4</v>
      </c>
      <c r="E27" s="217">
        <v>552</v>
      </c>
      <c r="F27" s="217">
        <f>C27*D27</f>
        <v>6.32</v>
      </c>
      <c r="G27" s="217">
        <f>C27*E27</f>
        <v>872.16000000000008</v>
      </c>
      <c r="H27" s="217">
        <v>6</v>
      </c>
      <c r="I27" s="242">
        <f>(C27*D27)/H27</f>
        <v>1.0533333333333335</v>
      </c>
      <c r="J27" s="242">
        <f>D27/H27</f>
        <v>0.66666666666666663</v>
      </c>
      <c r="K27" s="243" t="s">
        <v>567</v>
      </c>
      <c r="L27" s="242" t="s">
        <v>568</v>
      </c>
      <c r="M27" s="242" t="s">
        <v>245</v>
      </c>
      <c r="N27" s="244">
        <v>1.2</v>
      </c>
      <c r="O27" s="242">
        <f>F27*70%</f>
        <v>4.4239999999999995</v>
      </c>
      <c r="P27" s="242">
        <f>C27*0.7</f>
        <v>1.1059999999999999</v>
      </c>
      <c r="Q27" s="242">
        <f>P27/R27</f>
        <v>0.18433333333333332</v>
      </c>
      <c r="R27" s="245">
        <v>6</v>
      </c>
      <c r="S27" s="242">
        <f>O27/R27</f>
        <v>0.73733333333333329</v>
      </c>
      <c r="T27" s="242">
        <f>D27/R27</f>
        <v>0.66666666666666663</v>
      </c>
      <c r="U27" s="242">
        <f>P27*E27</f>
        <v>610.51199999999994</v>
      </c>
      <c r="V27" s="242">
        <f>3/R27</f>
        <v>0.5</v>
      </c>
      <c r="W27" s="242">
        <f>Q27/6</f>
        <v>3.072222222222222E-2</v>
      </c>
      <c r="X27" s="242">
        <f>2/6</f>
        <v>0.33333333333333331</v>
      </c>
      <c r="Y27" s="242">
        <f>U27</f>
        <v>610.51199999999994</v>
      </c>
      <c r="Z27" s="243" t="s">
        <v>569</v>
      </c>
    </row>
    <row r="28" spans="1:28" ht="15.75" x14ac:dyDescent="0.25">
      <c r="A28" s="218"/>
      <c r="B28" s="218"/>
      <c r="C28" s="218"/>
      <c r="D28" s="218"/>
      <c r="E28" s="218"/>
      <c r="F28" s="217"/>
      <c r="G28" s="217"/>
      <c r="H28" s="218"/>
      <c r="I28" s="242"/>
      <c r="J28" s="242"/>
      <c r="K28" s="246"/>
      <c r="L28" s="222"/>
      <c r="M28" s="219" t="s">
        <v>0</v>
      </c>
      <c r="N28" s="219"/>
      <c r="O28" s="219"/>
      <c r="P28" s="219"/>
      <c r="Q28" s="219"/>
      <c r="R28" s="219"/>
      <c r="S28" s="219"/>
      <c r="T28" s="219"/>
      <c r="U28" s="219"/>
      <c r="V28" s="219"/>
      <c r="W28" s="219"/>
      <c r="X28" s="219"/>
      <c r="Y28" s="219"/>
      <c r="Z28" s="219"/>
    </row>
    <row r="29" spans="1:28" ht="15.75" x14ac:dyDescent="0.25">
      <c r="A29" s="218"/>
      <c r="B29" s="218"/>
      <c r="C29" s="218"/>
      <c r="D29" s="218"/>
      <c r="E29" s="218"/>
      <c r="F29" s="217"/>
      <c r="G29" s="217"/>
      <c r="H29" s="218"/>
      <c r="I29" s="217"/>
      <c r="J29" s="217"/>
      <c r="K29" s="219"/>
      <c r="L29" s="222"/>
      <c r="M29" s="218"/>
      <c r="N29" s="218"/>
      <c r="O29" s="218"/>
      <c r="P29" s="218"/>
      <c r="Q29" s="218"/>
      <c r="R29" s="218"/>
      <c r="S29" s="218"/>
      <c r="T29" s="218"/>
      <c r="U29" s="218"/>
      <c r="V29" s="218"/>
      <c r="W29" s="218"/>
      <c r="X29" s="218"/>
      <c r="Y29" s="218"/>
      <c r="Z29" s="218"/>
    </row>
    <row r="30" spans="1:28" ht="15.75" hidden="1" x14ac:dyDescent="0.25">
      <c r="A30" s="218"/>
      <c r="B30" s="218"/>
      <c r="C30" s="218"/>
      <c r="D30" s="218"/>
      <c r="E30" s="218"/>
      <c r="F30" s="217"/>
      <c r="G30" s="217"/>
      <c r="H30" s="218"/>
      <c r="I30" s="217"/>
      <c r="J30" s="217"/>
      <c r="K30" s="219"/>
      <c r="L30" s="222"/>
      <c r="M30" s="218"/>
      <c r="N30" s="218"/>
      <c r="O30" s="218"/>
      <c r="P30" s="218"/>
      <c r="Q30" s="218"/>
      <c r="R30" s="218"/>
      <c r="S30" s="218"/>
      <c r="T30" s="218"/>
      <c r="U30" s="218"/>
      <c r="V30" s="218"/>
      <c r="W30" s="218"/>
      <c r="X30" s="218"/>
      <c r="Y30" s="218"/>
      <c r="Z30" s="218"/>
    </row>
    <row r="31" spans="1:28" ht="15.75" hidden="1" x14ac:dyDescent="0.25">
      <c r="A31" s="218" t="s">
        <v>0</v>
      </c>
      <c r="B31" s="218" t="s">
        <v>0</v>
      </c>
      <c r="C31" s="218" t="s">
        <v>0</v>
      </c>
      <c r="D31" s="218" t="s">
        <v>0</v>
      </c>
      <c r="E31" s="218" t="s">
        <v>0</v>
      </c>
      <c r="F31" s="218" t="s">
        <v>0</v>
      </c>
      <c r="G31" s="218" t="s">
        <v>0</v>
      </c>
      <c r="H31" s="218" t="s">
        <v>0</v>
      </c>
      <c r="I31" s="218" t="s">
        <v>0</v>
      </c>
      <c r="J31" s="218" t="s">
        <v>0</v>
      </c>
      <c r="K31" s="218" t="s">
        <v>0</v>
      </c>
      <c r="L31" s="222"/>
      <c r="M31" s="218"/>
      <c r="N31" s="218"/>
      <c r="O31" s="218"/>
      <c r="P31" s="218"/>
      <c r="Q31" s="218"/>
      <c r="R31" s="218"/>
      <c r="S31" s="218"/>
      <c r="T31" s="218"/>
      <c r="U31" s="218"/>
      <c r="V31" s="218"/>
      <c r="W31" s="218"/>
      <c r="X31" s="218"/>
      <c r="Y31" s="218"/>
      <c r="Z31" s="218"/>
    </row>
    <row r="32" spans="1:28" ht="31.5" hidden="1" x14ac:dyDescent="0.25">
      <c r="A32" s="216" t="s">
        <v>319</v>
      </c>
      <c r="B32" s="216"/>
      <c r="C32" s="217" t="s">
        <v>529</v>
      </c>
      <c r="D32" s="217" t="s">
        <v>530</v>
      </c>
      <c r="E32" s="217" t="s">
        <v>531</v>
      </c>
      <c r="F32" s="217" t="s">
        <v>532</v>
      </c>
      <c r="G32" s="217" t="s">
        <v>533</v>
      </c>
      <c r="H32" s="217" t="s">
        <v>237</v>
      </c>
      <c r="I32" s="217" t="s">
        <v>534</v>
      </c>
      <c r="J32" s="217" t="s">
        <v>535</v>
      </c>
      <c r="K32" s="218"/>
      <c r="L32" s="218"/>
      <c r="M32" s="218"/>
      <c r="N32" s="218"/>
      <c r="O32" s="218"/>
      <c r="P32" s="218"/>
      <c r="Q32" s="218"/>
      <c r="R32" s="218"/>
      <c r="S32" s="218"/>
      <c r="T32" s="218"/>
      <c r="U32" s="218"/>
      <c r="V32" s="218"/>
      <c r="W32" s="218"/>
      <c r="X32" s="218"/>
      <c r="Y32" s="218"/>
      <c r="Z32" s="218"/>
    </row>
    <row r="33" spans="1:26" ht="15.75" hidden="1" x14ac:dyDescent="0.25">
      <c r="A33" s="218" t="s">
        <v>0</v>
      </c>
      <c r="B33" s="218" t="s">
        <v>0</v>
      </c>
      <c r="C33" s="218" t="s">
        <v>0</v>
      </c>
      <c r="D33" s="218" t="s">
        <v>0</v>
      </c>
      <c r="E33" s="218" t="s">
        <v>0</v>
      </c>
      <c r="F33" s="218" t="s">
        <v>0</v>
      </c>
      <c r="G33" s="218" t="s">
        <v>0</v>
      </c>
      <c r="H33" s="218" t="s">
        <v>0</v>
      </c>
      <c r="I33" s="218" t="s">
        <v>0</v>
      </c>
      <c r="J33" s="218" t="s">
        <v>0</v>
      </c>
      <c r="K33" s="218" t="s">
        <v>0</v>
      </c>
      <c r="L33" s="218"/>
      <c r="M33" s="218"/>
      <c r="N33" s="218"/>
      <c r="O33" s="218"/>
      <c r="P33" s="218"/>
      <c r="Q33" s="218"/>
      <c r="R33" s="218"/>
      <c r="S33" s="218"/>
      <c r="T33" s="218"/>
      <c r="U33" s="218"/>
      <c r="V33" s="218"/>
      <c r="W33" s="218"/>
      <c r="X33" s="218"/>
      <c r="Y33" s="218"/>
      <c r="Z33" s="218"/>
    </row>
    <row r="37" spans="1:26" x14ac:dyDescent="0.25">
      <c r="A37" s="115"/>
    </row>
  </sheetData>
  <mergeCells count="19">
    <mergeCell ref="A4:Z4"/>
    <mergeCell ref="A6:Z6"/>
    <mergeCell ref="A7:Z7"/>
    <mergeCell ref="A9:Z9"/>
    <mergeCell ref="A10:Z10"/>
    <mergeCell ref="A11:Z11"/>
    <mergeCell ref="A12:Z12"/>
    <mergeCell ref="A13:Z13"/>
    <mergeCell ref="A14:Z14"/>
    <mergeCell ref="A15:Z15"/>
    <mergeCell ref="A21:Z21"/>
    <mergeCell ref="A22:Z22"/>
    <mergeCell ref="M23:Z23"/>
    <mergeCell ref="A23:L23"/>
    <mergeCell ref="A16:Z16"/>
    <mergeCell ref="A17:Z17"/>
    <mergeCell ref="A18:Z18"/>
    <mergeCell ref="A19:Z19"/>
    <mergeCell ref="A20:Z20"/>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0.5703125" style="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6" t="s">
        <v>620</v>
      </c>
      <c r="B5" s="276"/>
      <c r="C5" s="276"/>
      <c r="D5" s="276"/>
      <c r="E5" s="276"/>
      <c r="F5" s="276"/>
      <c r="G5" s="276"/>
      <c r="H5" s="276"/>
      <c r="I5" s="276"/>
      <c r="J5" s="276"/>
      <c r="K5" s="276"/>
      <c r="L5" s="276"/>
      <c r="M5" s="276"/>
      <c r="N5" s="276"/>
      <c r="O5" s="276"/>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280" t="s">
        <v>10</v>
      </c>
      <c r="B7" s="280"/>
      <c r="C7" s="280"/>
      <c r="D7" s="280"/>
      <c r="E7" s="280"/>
      <c r="F7" s="280"/>
      <c r="G7" s="280"/>
      <c r="H7" s="280"/>
      <c r="I7" s="280"/>
      <c r="J7" s="280"/>
      <c r="K7" s="280"/>
      <c r="L7" s="280"/>
      <c r="M7" s="280"/>
      <c r="N7" s="280"/>
      <c r="O7" s="280"/>
      <c r="P7" s="13"/>
      <c r="Q7" s="13"/>
      <c r="R7" s="13"/>
      <c r="S7" s="13"/>
      <c r="T7" s="13"/>
      <c r="U7" s="13"/>
      <c r="V7" s="13"/>
      <c r="W7" s="13"/>
      <c r="X7" s="13"/>
      <c r="Y7" s="13"/>
      <c r="Z7" s="13"/>
    </row>
    <row r="8" spans="1:28" s="12" customFormat="1" ht="18.75" x14ac:dyDescent="0.2">
      <c r="A8" s="280"/>
      <c r="B8" s="280"/>
      <c r="C8" s="280"/>
      <c r="D8" s="280"/>
      <c r="E8" s="280"/>
      <c r="F8" s="280"/>
      <c r="G8" s="280"/>
      <c r="H8" s="280"/>
      <c r="I8" s="280"/>
      <c r="J8" s="280"/>
      <c r="K8" s="280"/>
      <c r="L8" s="280"/>
      <c r="M8" s="280"/>
      <c r="N8" s="280"/>
      <c r="O8" s="280"/>
      <c r="P8" s="13"/>
      <c r="Q8" s="13"/>
      <c r="R8" s="13"/>
      <c r="S8" s="13"/>
      <c r="T8" s="13"/>
      <c r="U8" s="13"/>
      <c r="V8" s="13"/>
      <c r="W8" s="13"/>
      <c r="X8" s="13"/>
      <c r="Y8" s="13"/>
      <c r="Z8" s="13"/>
    </row>
    <row r="9" spans="1:28" s="12" customFormat="1" ht="18.75" x14ac:dyDescent="0.2">
      <c r="A9" s="191" t="s">
        <v>7</v>
      </c>
      <c r="B9" s="191"/>
      <c r="C9" s="191"/>
      <c r="D9" s="171"/>
      <c r="E9" s="226" t="s">
        <v>539</v>
      </c>
      <c r="F9" s="171"/>
      <c r="G9" s="171"/>
      <c r="H9" s="171"/>
      <c r="I9" s="171"/>
      <c r="J9" s="171"/>
      <c r="K9" s="171"/>
      <c r="L9" s="171"/>
      <c r="M9" s="171"/>
      <c r="N9" s="171"/>
      <c r="O9" s="171"/>
      <c r="P9" s="13"/>
      <c r="Q9" s="13"/>
      <c r="R9" s="13"/>
      <c r="S9" s="13"/>
      <c r="T9" s="13"/>
      <c r="U9" s="13"/>
      <c r="V9" s="13"/>
      <c r="W9" s="13"/>
      <c r="X9" s="13"/>
      <c r="Y9" s="13"/>
      <c r="Z9" s="13"/>
    </row>
    <row r="10" spans="1:28" s="12" customFormat="1" ht="18.75" x14ac:dyDescent="0.2">
      <c r="A10" s="277" t="s">
        <v>9</v>
      </c>
      <c r="B10" s="277"/>
      <c r="C10" s="277"/>
      <c r="D10" s="277"/>
      <c r="E10" s="277"/>
      <c r="F10" s="277"/>
      <c r="G10" s="277"/>
      <c r="H10" s="277"/>
      <c r="I10" s="277"/>
      <c r="J10" s="277"/>
      <c r="K10" s="277"/>
      <c r="L10" s="277"/>
      <c r="M10" s="277"/>
      <c r="N10" s="277"/>
      <c r="O10" s="277"/>
      <c r="P10" s="13"/>
      <c r="Q10" s="13"/>
      <c r="R10" s="13"/>
      <c r="S10" s="13"/>
      <c r="T10" s="13"/>
      <c r="U10" s="13"/>
      <c r="V10" s="13"/>
      <c r="W10" s="13"/>
      <c r="X10" s="13"/>
      <c r="Y10" s="13"/>
      <c r="Z10" s="13"/>
    </row>
    <row r="11" spans="1:28" s="12" customFormat="1" ht="18.75" x14ac:dyDescent="0.2">
      <c r="A11" s="280"/>
      <c r="B11" s="280"/>
      <c r="C11" s="280"/>
      <c r="D11" s="280"/>
      <c r="E11" s="280"/>
      <c r="F11" s="280"/>
      <c r="G11" s="280"/>
      <c r="H11" s="280"/>
      <c r="I11" s="280"/>
      <c r="J11" s="280"/>
      <c r="K11" s="280"/>
      <c r="L11" s="280"/>
      <c r="M11" s="280"/>
      <c r="N11" s="280"/>
      <c r="O11" s="280"/>
      <c r="P11" s="13"/>
      <c r="Q11" s="13"/>
      <c r="R11" s="13"/>
      <c r="S11" s="13"/>
      <c r="T11" s="13"/>
      <c r="U11" s="13"/>
      <c r="V11" s="13"/>
      <c r="W11" s="13"/>
      <c r="X11" s="13"/>
      <c r="Y11" s="13"/>
      <c r="Z11" s="13"/>
    </row>
    <row r="12" spans="1:28" s="12" customFormat="1" ht="18.75" x14ac:dyDescent="0.2">
      <c r="A12" s="227" t="s">
        <v>7</v>
      </c>
      <c r="B12" s="227"/>
      <c r="C12" s="227"/>
      <c r="D12" s="227"/>
      <c r="E12" s="228"/>
      <c r="F12" s="226" t="s">
        <v>540</v>
      </c>
      <c r="G12" s="229"/>
      <c r="H12" s="228"/>
      <c r="I12" s="228"/>
      <c r="J12" s="227"/>
      <c r="K12" s="227"/>
      <c r="L12" s="227"/>
      <c r="M12" s="227"/>
      <c r="N12" s="227"/>
      <c r="O12" s="227"/>
      <c r="P12" s="13"/>
      <c r="Q12" s="13"/>
      <c r="R12" s="13"/>
      <c r="S12" s="13"/>
      <c r="T12" s="13"/>
      <c r="U12" s="13"/>
      <c r="V12" s="13"/>
      <c r="W12" s="13"/>
      <c r="X12" s="13"/>
      <c r="Y12" s="13"/>
      <c r="Z12" s="13"/>
    </row>
    <row r="13" spans="1:28" s="12" customFormat="1" ht="18.75" x14ac:dyDescent="0.2">
      <c r="A13" s="277" t="s">
        <v>8</v>
      </c>
      <c r="B13" s="277"/>
      <c r="C13" s="277"/>
      <c r="D13" s="277"/>
      <c r="E13" s="277"/>
      <c r="F13" s="277"/>
      <c r="G13" s="277"/>
      <c r="H13" s="277"/>
      <c r="I13" s="277"/>
      <c r="J13" s="277"/>
      <c r="K13" s="277"/>
      <c r="L13" s="277"/>
      <c r="M13" s="277"/>
      <c r="N13" s="277"/>
      <c r="O13" s="277"/>
      <c r="P13" s="13"/>
      <c r="Q13" s="13"/>
      <c r="R13" s="13"/>
      <c r="S13" s="13"/>
      <c r="T13" s="13"/>
      <c r="U13" s="13"/>
      <c r="V13" s="13"/>
      <c r="W13" s="13"/>
      <c r="X13" s="13"/>
      <c r="Y13" s="13"/>
      <c r="Z13" s="13"/>
    </row>
    <row r="14" spans="1:28" s="9" customFormat="1" ht="15.75" customHeight="1" x14ac:dyDescent="0.2">
      <c r="A14" s="286"/>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5.75" x14ac:dyDescent="0.2">
      <c r="A15" s="227" t="s">
        <v>7</v>
      </c>
      <c r="B15" s="227"/>
      <c r="C15" s="227"/>
      <c r="D15" s="227"/>
      <c r="E15" s="226" t="s">
        <v>541</v>
      </c>
      <c r="F15" s="228"/>
      <c r="G15" s="228"/>
      <c r="H15" s="228"/>
      <c r="I15" s="228"/>
      <c r="J15" s="227"/>
      <c r="K15" s="227"/>
      <c r="L15" s="227"/>
      <c r="M15" s="227"/>
      <c r="N15" s="227"/>
      <c r="O15" s="227"/>
      <c r="P15" s="8"/>
      <c r="Q15" s="8"/>
      <c r="R15" s="8"/>
      <c r="S15" s="8"/>
      <c r="T15" s="8"/>
      <c r="U15" s="8"/>
      <c r="V15" s="8"/>
      <c r="W15" s="8"/>
      <c r="X15" s="8"/>
      <c r="Y15" s="8"/>
      <c r="Z15" s="8"/>
    </row>
    <row r="16" spans="1:28" s="3" customFormat="1" ht="15" customHeight="1" x14ac:dyDescent="0.2">
      <c r="A16" s="277" t="s">
        <v>6</v>
      </c>
      <c r="B16" s="277"/>
      <c r="C16" s="277"/>
      <c r="D16" s="277"/>
      <c r="E16" s="277"/>
      <c r="F16" s="277"/>
      <c r="G16" s="277"/>
      <c r="H16" s="277"/>
      <c r="I16" s="277"/>
      <c r="J16" s="277"/>
      <c r="K16" s="277"/>
      <c r="L16" s="277"/>
      <c r="M16" s="277"/>
      <c r="N16" s="277"/>
      <c r="O16" s="277"/>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9" t="s">
        <v>445</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82" t="s">
        <v>5</v>
      </c>
      <c r="B19" s="282" t="s">
        <v>86</v>
      </c>
      <c r="C19" s="282" t="s">
        <v>85</v>
      </c>
      <c r="D19" s="282" t="s">
        <v>77</v>
      </c>
      <c r="E19" s="326" t="s">
        <v>84</v>
      </c>
      <c r="F19" s="327"/>
      <c r="G19" s="327"/>
      <c r="H19" s="327"/>
      <c r="I19" s="328"/>
      <c r="J19" s="282" t="s">
        <v>83</v>
      </c>
      <c r="K19" s="282"/>
      <c r="L19" s="282"/>
      <c r="M19" s="282"/>
      <c r="N19" s="282"/>
      <c r="O19" s="282"/>
      <c r="P19" s="4"/>
      <c r="Q19" s="4"/>
      <c r="R19" s="4"/>
      <c r="S19" s="4"/>
      <c r="T19" s="4"/>
      <c r="U19" s="4"/>
      <c r="V19" s="4"/>
      <c r="W19" s="4"/>
    </row>
    <row r="20" spans="1:26" s="3" customFormat="1" ht="51" customHeight="1" x14ac:dyDescent="0.2">
      <c r="A20" s="282"/>
      <c r="B20" s="282"/>
      <c r="C20" s="282"/>
      <c r="D20" s="282"/>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575</v>
      </c>
      <c r="C22" s="31" t="s">
        <v>488</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6">
    <mergeCell ref="A5:O5"/>
    <mergeCell ref="B19:B20"/>
    <mergeCell ref="E19:I19"/>
    <mergeCell ref="A19:A20"/>
    <mergeCell ref="C19:C20"/>
    <mergeCell ref="D19:D20"/>
    <mergeCell ref="J19:O19"/>
    <mergeCell ref="A7:O7"/>
    <mergeCell ref="A8:O8"/>
    <mergeCell ref="A10:O10"/>
    <mergeCell ref="A11:O11"/>
    <mergeCell ref="A14:O14"/>
    <mergeCell ref="A16:O16"/>
    <mergeCell ref="A17:O17"/>
    <mergeCell ref="A18:O18"/>
    <mergeCell ref="A13:O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6"/>
  <sheetViews>
    <sheetView topLeftCell="A52" zoomScale="80" zoomScaleNormal="80" workbookViewId="0">
      <selection activeCell="AO24" sqref="AO24"/>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315</v>
      </c>
    </row>
    <row r="4" spans="1:44" s="12" customFormat="1" ht="18.75" x14ac:dyDescent="0.3">
      <c r="A4" s="17"/>
      <c r="I4" s="16"/>
      <c r="J4" s="16"/>
      <c r="K4" s="15"/>
    </row>
    <row r="5" spans="1:44" s="12" customFormat="1" ht="18.75" customHeight="1" x14ac:dyDescent="0.2">
      <c r="A5" s="276" t="s">
        <v>619</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row>
    <row r="6" spans="1:44" s="12" customFormat="1" ht="18.75" x14ac:dyDescent="0.3">
      <c r="A6" s="17"/>
      <c r="I6" s="16"/>
      <c r="J6" s="16"/>
      <c r="K6" s="15"/>
    </row>
    <row r="7" spans="1:44" s="12" customFormat="1" ht="18.75" x14ac:dyDescent="0.2">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6"/>
      <c r="B9" s="226"/>
      <c r="C9" s="226"/>
      <c r="D9" s="226" t="s">
        <v>573</v>
      </c>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12" customFormat="1" ht="18.75" customHeight="1" x14ac:dyDescent="0.2">
      <c r="A10" s="277" t="s">
        <v>9</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91"/>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t="s">
        <v>574</v>
      </c>
      <c r="AM12" s="191"/>
      <c r="AN12" s="191"/>
      <c r="AO12" s="191"/>
      <c r="AP12" s="191"/>
      <c r="AQ12" s="191"/>
      <c r="AR12" s="191"/>
    </row>
    <row r="13" spans="1:44" s="12" customFormat="1" ht="18.75" customHeight="1" x14ac:dyDescent="0.2">
      <c r="A13" s="277" t="s">
        <v>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x14ac:dyDescent="0.2">
      <c r="A15" s="190" t="s">
        <v>572</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3" customFormat="1" ht="15" customHeight="1" x14ac:dyDescent="0.2">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79" t="s">
        <v>446</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4" ht="18.75" x14ac:dyDescent="0.25">
      <c r="AO19" s="147"/>
      <c r="AP19" s="147"/>
      <c r="AQ19" s="147"/>
      <c r="AR19" s="39"/>
    </row>
    <row r="20" spans="1:44" ht="18.75" x14ac:dyDescent="0.3">
      <c r="AO20" s="147"/>
      <c r="AP20" s="147"/>
      <c r="AQ20" s="147"/>
      <c r="AR20" s="15"/>
    </row>
    <row r="21" spans="1:44" ht="20.25" customHeight="1" x14ac:dyDescent="0.3">
      <c r="AO21" s="147"/>
      <c r="AP21" s="147"/>
      <c r="AQ21" s="147"/>
      <c r="AR21" s="15"/>
    </row>
    <row r="22" spans="1:44" s="3" customFormat="1" ht="15" customHeight="1" x14ac:dyDescent="0.2">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row>
    <row r="23" spans="1:44"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row>
    <row r="24" spans="1:44" ht="14.25" customHeight="1" thickBot="1" x14ac:dyDescent="0.3">
      <c r="A24" s="395" t="s">
        <v>314</v>
      </c>
      <c r="B24" s="395"/>
      <c r="C24" s="395"/>
      <c r="D24" s="395"/>
      <c r="E24" s="395"/>
      <c r="F24" s="395"/>
      <c r="G24" s="395"/>
      <c r="H24" s="395"/>
      <c r="I24" s="395"/>
      <c r="J24" s="395"/>
      <c r="K24" s="395"/>
      <c r="L24" s="395"/>
      <c r="M24" s="395"/>
      <c r="N24" s="395"/>
      <c r="O24" s="395"/>
      <c r="P24" s="395"/>
      <c r="Q24" s="395"/>
      <c r="R24" s="395"/>
      <c r="S24" s="395"/>
      <c r="T24" s="395"/>
      <c r="U24" s="395"/>
      <c r="V24" s="395"/>
      <c r="W24" s="395"/>
      <c r="X24" s="395"/>
      <c r="Y24" s="395"/>
      <c r="Z24" s="395"/>
      <c r="AA24" s="395"/>
      <c r="AB24" s="395"/>
      <c r="AC24" s="395"/>
      <c r="AD24" s="395"/>
      <c r="AE24" s="395"/>
      <c r="AF24" s="395"/>
      <c r="AG24" s="395"/>
      <c r="AH24" s="395"/>
      <c r="AI24" s="395"/>
      <c r="AJ24" s="395"/>
      <c r="AK24" s="395" t="s">
        <v>1</v>
      </c>
      <c r="AL24" s="395"/>
      <c r="AM24" s="117"/>
      <c r="AN24" s="117"/>
      <c r="AO24" s="145"/>
      <c r="AP24" s="145"/>
      <c r="AQ24" s="145"/>
      <c r="AR24" s="145"/>
    </row>
    <row r="25" spans="1:44" ht="12.75" customHeight="1" x14ac:dyDescent="0.25">
      <c r="A25" s="375" t="s">
        <v>313</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374">
        <f>51.75/1.2</f>
        <v>43.125</v>
      </c>
      <c r="AL25" s="374"/>
      <c r="AM25" s="118"/>
      <c r="AN25" s="396" t="s">
        <v>312</v>
      </c>
      <c r="AO25" s="396"/>
      <c r="AP25" s="396"/>
      <c r="AQ25" s="394"/>
      <c r="AR25" s="394"/>
    </row>
    <row r="26" spans="1:44" ht="17.25" customHeight="1" x14ac:dyDescent="0.25">
      <c r="A26" s="341" t="s">
        <v>311</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118"/>
      <c r="AN26" s="385" t="s">
        <v>310</v>
      </c>
      <c r="AO26" s="386"/>
      <c r="AP26" s="387"/>
      <c r="AQ26" s="377"/>
      <c r="AR26" s="378"/>
    </row>
    <row r="27" spans="1:44" ht="17.25" customHeight="1" x14ac:dyDescent="0.25">
      <c r="A27" s="341" t="s">
        <v>309</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v>20</v>
      </c>
      <c r="AL27" s="343"/>
      <c r="AM27" s="118"/>
      <c r="AN27" s="385" t="s">
        <v>308</v>
      </c>
      <c r="AO27" s="386"/>
      <c r="AP27" s="387"/>
      <c r="AQ27" s="377"/>
      <c r="AR27" s="378"/>
    </row>
    <row r="28" spans="1:44" ht="27.75" customHeight="1" thickBot="1" x14ac:dyDescent="0.3">
      <c r="A28" s="388" t="s">
        <v>307</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61"/>
      <c r="AL28" s="361"/>
      <c r="AM28" s="118"/>
      <c r="AN28" s="391" t="s">
        <v>306</v>
      </c>
      <c r="AO28" s="392"/>
      <c r="AP28" s="393"/>
      <c r="AQ28" s="377"/>
      <c r="AR28" s="378"/>
    </row>
    <row r="29" spans="1:44" ht="17.25" customHeight="1" x14ac:dyDescent="0.25">
      <c r="A29" s="379" t="s">
        <v>305</v>
      </c>
      <c r="B29" s="380"/>
      <c r="C29" s="380"/>
      <c r="D29" s="380"/>
      <c r="E29" s="380"/>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1"/>
      <c r="AK29" s="374"/>
      <c r="AL29" s="374"/>
      <c r="AM29" s="118"/>
      <c r="AN29" s="382"/>
      <c r="AO29" s="383"/>
      <c r="AP29" s="383"/>
      <c r="AQ29" s="377"/>
      <c r="AR29" s="384"/>
    </row>
    <row r="30" spans="1:44" ht="17.25" customHeight="1" x14ac:dyDescent="0.25">
      <c r="A30" s="341" t="s">
        <v>304</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118"/>
    </row>
    <row r="31" spans="1:44" ht="17.25" customHeight="1" x14ac:dyDescent="0.25">
      <c r="A31" s="341" t="s">
        <v>303</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118"/>
      <c r="AN31" s="118"/>
      <c r="AO31" s="144"/>
      <c r="AP31" s="144"/>
      <c r="AQ31" s="144"/>
      <c r="AR31" s="144"/>
    </row>
    <row r="32" spans="1:44" ht="17.25" customHeight="1" x14ac:dyDescent="0.25">
      <c r="A32" s="341" t="s">
        <v>278</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118"/>
      <c r="AN32" s="118"/>
      <c r="AO32" s="118"/>
      <c r="AP32" s="118"/>
      <c r="AQ32" s="118"/>
      <c r="AR32" s="118"/>
    </row>
    <row r="33" spans="1:44" ht="17.25" customHeight="1" x14ac:dyDescent="0.25">
      <c r="A33" s="341" t="s">
        <v>302</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67"/>
      <c r="AL33" s="367"/>
      <c r="AM33" s="118"/>
      <c r="AN33" s="118"/>
      <c r="AO33" s="118"/>
      <c r="AP33" s="118"/>
      <c r="AQ33" s="118"/>
      <c r="AR33" s="118"/>
    </row>
    <row r="34" spans="1:44" ht="17.25" customHeight="1" x14ac:dyDescent="0.25">
      <c r="A34" s="341" t="s">
        <v>301</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118"/>
      <c r="AN34" s="118"/>
      <c r="AO34" s="118"/>
      <c r="AP34" s="118"/>
      <c r="AQ34" s="118"/>
      <c r="AR34" s="118"/>
    </row>
    <row r="35" spans="1:44"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118"/>
      <c r="AN35" s="118"/>
      <c r="AO35" s="118"/>
      <c r="AP35" s="118"/>
      <c r="AQ35" s="118"/>
      <c r="AR35" s="118"/>
    </row>
    <row r="36" spans="1:44" ht="17.25" customHeight="1" thickBot="1" x14ac:dyDescent="0.3">
      <c r="A36" s="359" t="s">
        <v>266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61"/>
      <c r="AL36" s="361"/>
      <c r="AM36" s="118"/>
      <c r="AN36" s="118"/>
      <c r="AO36" s="118"/>
      <c r="AP36" s="118"/>
      <c r="AQ36" s="118"/>
      <c r="AR36" s="118"/>
    </row>
    <row r="37" spans="1:44"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118"/>
      <c r="AN37" s="118"/>
      <c r="AO37" s="118"/>
      <c r="AP37" s="118"/>
      <c r="AQ37" s="118"/>
      <c r="AR37" s="118"/>
    </row>
    <row r="38" spans="1:44" ht="17.25" customHeight="1" x14ac:dyDescent="0.25">
      <c r="A38" s="341" t="s">
        <v>300</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118"/>
      <c r="AN38" s="118"/>
      <c r="AO38" s="118"/>
      <c r="AP38" s="118"/>
      <c r="AQ38" s="118"/>
      <c r="AR38" s="118"/>
    </row>
    <row r="39" spans="1:44" ht="17.25" customHeight="1" thickBot="1" x14ac:dyDescent="0.3">
      <c r="A39" s="359" t="s">
        <v>299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61"/>
      <c r="AL39" s="361"/>
      <c r="AM39" s="118"/>
      <c r="AN39" s="118"/>
      <c r="AO39" s="118"/>
      <c r="AP39" s="118"/>
      <c r="AQ39" s="118"/>
      <c r="AR39" s="118"/>
    </row>
    <row r="40" spans="1:44" ht="17.25" customHeight="1" x14ac:dyDescent="0.25">
      <c r="A40" s="375" t="s">
        <v>298</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4"/>
      <c r="AL40" s="374"/>
      <c r="AM40" s="118"/>
      <c r="AN40" s="118"/>
      <c r="AO40" s="118"/>
      <c r="AP40" s="118"/>
      <c r="AQ40" s="118"/>
      <c r="AR40" s="118"/>
    </row>
    <row r="41" spans="1:44" ht="17.25" customHeight="1" x14ac:dyDescent="0.25">
      <c r="A41" s="341" t="s">
        <v>297</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118"/>
      <c r="AN41" s="118"/>
      <c r="AO41" s="118"/>
      <c r="AP41" s="118"/>
      <c r="AQ41" s="118"/>
      <c r="AR41" s="118"/>
    </row>
    <row r="42" spans="1:44" ht="17.25" customHeight="1" x14ac:dyDescent="0.25">
      <c r="A42" s="341" t="s">
        <v>296</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118"/>
      <c r="AN42" s="118"/>
      <c r="AO42" s="118"/>
      <c r="AP42" s="118"/>
      <c r="AQ42" s="118"/>
      <c r="AR42" s="118"/>
    </row>
    <row r="43" spans="1:44" ht="17.25" customHeight="1" x14ac:dyDescent="0.25">
      <c r="A43" s="341" t="s">
        <v>295</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118"/>
      <c r="AN43" s="118"/>
      <c r="AO43" s="118"/>
      <c r="AP43" s="118"/>
      <c r="AQ43" s="118"/>
      <c r="AR43" s="118"/>
    </row>
    <row r="44" spans="1:44" ht="17.25" customHeight="1" x14ac:dyDescent="0.25">
      <c r="A44" s="341" t="s">
        <v>294</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118"/>
      <c r="AN44" s="118"/>
      <c r="AO44" s="118"/>
      <c r="AP44" s="118"/>
      <c r="AQ44" s="118"/>
      <c r="AR44" s="118"/>
    </row>
    <row r="45" spans="1:44" ht="17.25" customHeight="1" x14ac:dyDescent="0.25">
      <c r="A45" s="341" t="s">
        <v>293</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118"/>
      <c r="AN45" s="118"/>
      <c r="AO45" s="118"/>
      <c r="AP45" s="118"/>
      <c r="AQ45" s="118"/>
      <c r="AR45" s="118"/>
    </row>
    <row r="46" spans="1:44" ht="17.25" customHeight="1" thickBot="1" x14ac:dyDescent="0.3">
      <c r="A46" s="368" t="s">
        <v>292</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118"/>
      <c r="AN46" s="118"/>
      <c r="AO46" s="118"/>
      <c r="AP46" s="118"/>
      <c r="AQ46" s="118"/>
      <c r="AR46" s="118"/>
    </row>
    <row r="47" spans="1:44" ht="24" customHeight="1" x14ac:dyDescent="0.25">
      <c r="A47" s="371" t="s">
        <v>291</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74" t="s">
        <v>4</v>
      </c>
      <c r="AL47" s="374"/>
      <c r="AM47" s="358" t="s">
        <v>272</v>
      </c>
      <c r="AN47" s="358"/>
      <c r="AO47" s="131" t="s">
        <v>271</v>
      </c>
      <c r="AP47" s="131" t="s">
        <v>270</v>
      </c>
      <c r="AQ47" s="123"/>
    </row>
    <row r="48" spans="1:44" ht="12" customHeight="1" x14ac:dyDescent="0.25">
      <c r="A48" s="341" t="s">
        <v>290</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35"/>
      <c r="AP48" s="135"/>
      <c r="AQ48" s="123"/>
    </row>
    <row r="49" spans="1:43" ht="12" customHeight="1" x14ac:dyDescent="0.25">
      <c r="A49" s="341" t="s">
        <v>289</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35"/>
      <c r="AP49" s="135"/>
      <c r="AQ49" s="123"/>
    </row>
    <row r="50" spans="1:43" ht="12" customHeight="1" thickBot="1" x14ac:dyDescent="0.3">
      <c r="A50" s="359" t="s">
        <v>288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61"/>
      <c r="AL50" s="361"/>
      <c r="AM50" s="361"/>
      <c r="AN50" s="361"/>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356" t="s">
        <v>287</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8" t="s">
        <v>4</v>
      </c>
      <c r="AL52" s="358"/>
      <c r="AM52" s="358" t="s">
        <v>272</v>
      </c>
      <c r="AN52" s="358"/>
      <c r="AO52" s="131" t="s">
        <v>271</v>
      </c>
      <c r="AP52" s="131" t="s">
        <v>270</v>
      </c>
      <c r="AQ52" s="123"/>
    </row>
    <row r="53" spans="1:43" ht="11.25" customHeight="1" x14ac:dyDescent="0.25">
      <c r="A53" s="365" t="s">
        <v>286</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c r="AL53" s="367"/>
      <c r="AM53" s="367"/>
      <c r="AN53" s="367"/>
      <c r="AO53" s="139"/>
      <c r="AP53" s="139"/>
      <c r="AQ53" s="123"/>
    </row>
    <row r="54" spans="1:43" ht="12" customHeight="1" x14ac:dyDescent="0.25">
      <c r="A54" s="341" t="s">
        <v>285</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35"/>
      <c r="AP54" s="135"/>
      <c r="AQ54" s="123"/>
    </row>
    <row r="55" spans="1:43" ht="12" customHeight="1" x14ac:dyDescent="0.25">
      <c r="A55" s="341" t="s">
        <v>284</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35"/>
      <c r="AP55" s="135"/>
      <c r="AQ55" s="123"/>
    </row>
    <row r="56" spans="1:43" ht="12" customHeight="1" thickBot="1" x14ac:dyDescent="0.3">
      <c r="A56" s="359" t="s">
        <v>283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1"/>
      <c r="AL56" s="361"/>
      <c r="AM56" s="361"/>
      <c r="AN56" s="361"/>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356" t="s">
        <v>282</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8" t="s">
        <v>4</v>
      </c>
      <c r="AL58" s="358"/>
      <c r="AM58" s="358" t="s">
        <v>272</v>
      </c>
      <c r="AN58" s="358"/>
      <c r="AO58" s="131" t="s">
        <v>271</v>
      </c>
      <c r="AP58" s="131" t="s">
        <v>270</v>
      </c>
      <c r="AQ58" s="123"/>
    </row>
    <row r="59" spans="1:43" ht="12.75" customHeight="1" x14ac:dyDescent="0.25">
      <c r="A59" s="362" t="s">
        <v>281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c r="AL59" s="364"/>
      <c r="AM59" s="364"/>
      <c r="AN59" s="364"/>
      <c r="AO59" s="137"/>
      <c r="AP59" s="137"/>
      <c r="AQ59" s="129"/>
    </row>
    <row r="60" spans="1:43" ht="12" customHeight="1" x14ac:dyDescent="0.25">
      <c r="A60" s="341" t="s">
        <v>280</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35"/>
      <c r="AP60" s="135"/>
      <c r="AQ60" s="123"/>
    </row>
    <row r="61" spans="1:43" ht="12" customHeight="1" x14ac:dyDescent="0.25">
      <c r="A61" s="341" t="s">
        <v>279</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35"/>
      <c r="AP61" s="135"/>
      <c r="AQ61" s="123"/>
    </row>
    <row r="62" spans="1:43" ht="12" customHeight="1" x14ac:dyDescent="0.25">
      <c r="A62" s="341" t="s">
        <v>278</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35"/>
      <c r="AP62" s="135"/>
      <c r="AQ62" s="123"/>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35"/>
      <c r="AP63" s="135"/>
      <c r="AQ63" s="123"/>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35"/>
      <c r="AP64" s="135"/>
      <c r="AQ64" s="123"/>
    </row>
    <row r="65" spans="1:43" ht="12" customHeight="1" x14ac:dyDescent="0.25">
      <c r="A65" s="341" t="s">
        <v>277</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35"/>
      <c r="AP65" s="135"/>
      <c r="AQ65" s="123"/>
    </row>
    <row r="66" spans="1:43" ht="27.75" customHeight="1" x14ac:dyDescent="0.25">
      <c r="A66" s="345" t="s">
        <v>276</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36"/>
      <c r="AP66" s="136"/>
      <c r="AQ66" s="129"/>
    </row>
    <row r="67" spans="1:43" ht="11.25" customHeight="1" x14ac:dyDescent="0.25">
      <c r="A67" s="341" t="s">
        <v>268</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35"/>
      <c r="AP67" s="135"/>
      <c r="AQ67" s="123"/>
    </row>
    <row r="68" spans="1:43" ht="25.5" customHeight="1" x14ac:dyDescent="0.25">
      <c r="A68" s="345" t="s">
        <v>269</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36"/>
      <c r="AP68" s="136"/>
      <c r="AQ68" s="129"/>
    </row>
    <row r="69" spans="1:43" ht="12" customHeight="1" x14ac:dyDescent="0.25">
      <c r="A69" s="341" t="s">
        <v>267</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35"/>
      <c r="AP69" s="135"/>
      <c r="AQ69" s="123"/>
    </row>
    <row r="70" spans="1:43" ht="12.75" customHeight="1" x14ac:dyDescent="0.25">
      <c r="A70" s="350" t="s">
        <v>275</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8"/>
      <c r="AL70" s="348"/>
      <c r="AM70" s="348"/>
      <c r="AN70" s="348"/>
      <c r="AO70" s="136"/>
      <c r="AP70" s="136"/>
      <c r="AQ70" s="129"/>
    </row>
    <row r="71" spans="1:43" ht="12" customHeight="1" x14ac:dyDescent="0.25">
      <c r="A71" s="341" t="s">
        <v>266</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35"/>
      <c r="AP71" s="135"/>
      <c r="AQ71" s="123"/>
    </row>
    <row r="72" spans="1:43" ht="12.75" customHeight="1" thickBot="1" x14ac:dyDescent="0.3">
      <c r="A72" s="352" t="s">
        <v>274</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356" t="s">
        <v>273</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8" t="s">
        <v>4</v>
      </c>
      <c r="AL74" s="358"/>
      <c r="AM74" s="358" t="s">
        <v>272</v>
      </c>
      <c r="AN74" s="358"/>
      <c r="AO74" s="131" t="s">
        <v>271</v>
      </c>
      <c r="AP74" s="131" t="s">
        <v>270</v>
      </c>
      <c r="AQ74" s="123"/>
    </row>
    <row r="75" spans="1:43" ht="25.5" customHeight="1" x14ac:dyDescent="0.25">
      <c r="A75" s="345" t="s">
        <v>269</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49"/>
      <c r="AN75" s="349"/>
      <c r="AO75" s="127"/>
      <c r="AP75" s="127"/>
      <c r="AQ75" s="129"/>
    </row>
    <row r="76" spans="1:43" ht="12" customHeight="1" x14ac:dyDescent="0.25">
      <c r="A76" s="341" t="s">
        <v>268</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44"/>
      <c r="AN76" s="344"/>
      <c r="AO76" s="130"/>
      <c r="AP76" s="130"/>
      <c r="AQ76" s="123"/>
    </row>
    <row r="77" spans="1:43" ht="12" customHeight="1" x14ac:dyDescent="0.25">
      <c r="A77" s="341" t="s">
        <v>267</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44"/>
      <c r="AN77" s="344"/>
      <c r="AO77" s="130"/>
      <c r="AP77" s="130"/>
      <c r="AQ77" s="123"/>
    </row>
    <row r="78" spans="1:43" ht="12" customHeight="1" x14ac:dyDescent="0.25">
      <c r="A78" s="341" t="s">
        <v>266</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44"/>
      <c r="AN78" s="344"/>
      <c r="AO78" s="130"/>
      <c r="AP78" s="130"/>
      <c r="AQ78" s="123"/>
    </row>
    <row r="79" spans="1:43" ht="12" customHeight="1" x14ac:dyDescent="0.25">
      <c r="A79" s="341" t="s">
        <v>265</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44"/>
      <c r="AN79" s="344"/>
      <c r="AO79" s="130"/>
      <c r="AP79" s="130"/>
      <c r="AQ79" s="123"/>
    </row>
    <row r="80" spans="1:43" ht="12" customHeight="1" x14ac:dyDescent="0.25">
      <c r="A80" s="341" t="s">
        <v>264</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44"/>
      <c r="AN80" s="344"/>
      <c r="AO80" s="130"/>
      <c r="AP80" s="130"/>
      <c r="AQ80" s="123"/>
    </row>
    <row r="81" spans="1:44" ht="12.75" customHeight="1" x14ac:dyDescent="0.25">
      <c r="A81" s="341" t="s">
        <v>263</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44"/>
      <c r="AN81" s="344"/>
      <c r="AO81" s="130"/>
      <c r="AP81" s="130"/>
      <c r="AQ81" s="123"/>
    </row>
    <row r="82" spans="1:44" ht="12.75" customHeight="1" x14ac:dyDescent="0.25">
      <c r="A82" s="341" t="s">
        <v>262</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44"/>
      <c r="AN82" s="344"/>
      <c r="AO82" s="130"/>
      <c r="AP82" s="130"/>
      <c r="AQ82" s="123"/>
    </row>
    <row r="83" spans="1:44" ht="12" customHeight="1" x14ac:dyDescent="0.25">
      <c r="A83" s="350" t="s">
        <v>261</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8"/>
      <c r="AL83" s="348"/>
      <c r="AM83" s="349"/>
      <c r="AN83" s="349"/>
      <c r="AO83" s="127"/>
      <c r="AP83" s="127"/>
      <c r="AQ83" s="129"/>
    </row>
    <row r="84" spans="1:44" ht="12" customHeight="1" x14ac:dyDescent="0.25">
      <c r="A84" s="350" t="s">
        <v>260</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8"/>
      <c r="AL84" s="348"/>
      <c r="AM84" s="349"/>
      <c r="AN84" s="349"/>
      <c r="AO84" s="127"/>
      <c r="AP84" s="127"/>
      <c r="AQ84" s="129"/>
    </row>
    <row r="85" spans="1:44" ht="12" customHeight="1" x14ac:dyDescent="0.25">
      <c r="A85" s="341" t="s">
        <v>259</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44"/>
      <c r="AN85" s="344"/>
      <c r="AO85" s="130"/>
      <c r="AP85" s="130"/>
      <c r="AQ85" s="117"/>
    </row>
    <row r="86" spans="1:44" ht="27.75" customHeight="1" x14ac:dyDescent="0.25">
      <c r="A86" s="345" t="s">
        <v>258</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49"/>
      <c r="AN86" s="349"/>
      <c r="AO86" s="127"/>
      <c r="AP86" s="127"/>
      <c r="AQ86" s="129"/>
    </row>
    <row r="87" spans="1:44" x14ac:dyDescent="0.25">
      <c r="A87" s="345" t="s">
        <v>257</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49"/>
      <c r="AN87" s="349"/>
      <c r="AO87" s="127"/>
      <c r="AP87" s="127"/>
      <c r="AQ87" s="129"/>
    </row>
    <row r="88" spans="1:44" ht="14.25" customHeight="1" x14ac:dyDescent="0.25">
      <c r="A88" s="334" t="s">
        <v>256</v>
      </c>
      <c r="B88" s="335"/>
      <c r="C88" s="335"/>
      <c r="D88" s="336"/>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37"/>
      <c r="AL88" s="338"/>
      <c r="AM88" s="339"/>
      <c r="AN88" s="340"/>
      <c r="AO88" s="127"/>
      <c r="AP88" s="127"/>
      <c r="AQ88" s="129"/>
    </row>
    <row r="89" spans="1:44" x14ac:dyDescent="0.25">
      <c r="A89" s="334" t="s">
        <v>255</v>
      </c>
      <c r="B89" s="335"/>
      <c r="C89" s="335"/>
      <c r="D89" s="336"/>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37"/>
      <c r="AL89" s="338"/>
      <c r="AM89" s="339"/>
      <c r="AN89" s="340"/>
      <c r="AO89" s="127"/>
      <c r="AP89" s="127"/>
      <c r="AQ89" s="117"/>
    </row>
    <row r="90" spans="1:44" ht="12" customHeight="1" thickBot="1" x14ac:dyDescent="0.3">
      <c r="A90" s="126" t="s">
        <v>254</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30"/>
      <c r="AL90" s="331"/>
      <c r="AM90" s="332"/>
      <c r="AN90" s="333"/>
      <c r="AO90" s="124"/>
      <c r="AP90" s="124"/>
      <c r="AQ90" s="123"/>
    </row>
    <row r="91" spans="1:44"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row>
    <row r="92" spans="1:44" ht="13.5" customHeight="1" x14ac:dyDescent="0.25">
      <c r="A92" s="118" t="s">
        <v>253</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row>
    <row r="93" spans="1:44" ht="13.5" customHeight="1" x14ac:dyDescent="0.25">
      <c r="A93" s="122" t="s">
        <v>252</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row>
    <row r="94" spans="1:44" ht="11.25" customHeight="1" x14ac:dyDescent="0.25">
      <c r="A94" s="122" t="s">
        <v>251</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row>
    <row r="95" spans="1:44" x14ac:dyDescent="0.25">
      <c r="A95" s="122" t="s">
        <v>250</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row>
    <row r="96" spans="1:44" x14ac:dyDescent="0.25">
      <c r="A96" s="118" t="s">
        <v>249</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5">
    <mergeCell ref="A5:AR5"/>
    <mergeCell ref="A22:AR22"/>
    <mergeCell ref="AN27:AP27"/>
    <mergeCell ref="AQ27:AR27"/>
    <mergeCell ref="A7:AR7"/>
    <mergeCell ref="A10:AR10"/>
    <mergeCell ref="A13:AR13"/>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C55" sqref="C5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252"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250" t="s">
        <v>70</v>
      </c>
    </row>
    <row r="2" spans="1:44" ht="37.5" x14ac:dyDescent="0.3">
      <c r="L2" s="251" t="s">
        <v>11</v>
      </c>
    </row>
    <row r="3" spans="1:44" ht="37.5" x14ac:dyDescent="0.3">
      <c r="L3" s="251" t="s">
        <v>69</v>
      </c>
    </row>
    <row r="4" spans="1:44" ht="18.75" x14ac:dyDescent="0.3">
      <c r="K4" s="15"/>
    </row>
    <row r="5" spans="1:44" x14ac:dyDescent="0.25">
      <c r="A5" s="276" t="s">
        <v>620</v>
      </c>
      <c r="B5" s="276"/>
      <c r="C5" s="276"/>
      <c r="D5" s="276"/>
      <c r="E5" s="276"/>
      <c r="F5" s="276"/>
      <c r="G5" s="276"/>
      <c r="H5" s="276"/>
      <c r="I5" s="276"/>
      <c r="J5" s="276"/>
      <c r="K5" s="276"/>
      <c r="L5" s="276"/>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280" t="s">
        <v>10</v>
      </c>
      <c r="B7" s="280"/>
      <c r="C7" s="280"/>
      <c r="D7" s="280"/>
      <c r="E7" s="280"/>
      <c r="F7" s="280"/>
      <c r="G7" s="280"/>
      <c r="H7" s="280"/>
      <c r="I7" s="280"/>
      <c r="J7" s="280"/>
      <c r="K7" s="280"/>
      <c r="L7" s="280"/>
    </row>
    <row r="8" spans="1:44" ht="18.75" x14ac:dyDescent="0.25">
      <c r="A8" s="280"/>
      <c r="B8" s="280"/>
      <c r="C8" s="280"/>
      <c r="D8" s="280"/>
      <c r="E8" s="280"/>
      <c r="F8" s="280"/>
      <c r="G8" s="280"/>
      <c r="H8" s="280"/>
      <c r="I8" s="280"/>
      <c r="J8" s="280"/>
      <c r="K8" s="280"/>
      <c r="L8" s="280"/>
    </row>
    <row r="9" spans="1:44" x14ac:dyDescent="0.25">
      <c r="A9" s="223"/>
      <c r="B9" s="223"/>
      <c r="C9" s="223"/>
      <c r="D9" s="223"/>
      <c r="E9" s="223"/>
      <c r="F9" s="223"/>
      <c r="G9" s="223"/>
      <c r="H9" s="190" t="s">
        <v>536</v>
      </c>
      <c r="I9" s="223"/>
      <c r="J9" s="223"/>
      <c r="K9" s="223"/>
      <c r="L9" s="253"/>
    </row>
    <row r="10" spans="1:44" x14ac:dyDescent="0.25">
      <c r="A10" s="277" t="s">
        <v>9</v>
      </c>
      <c r="B10" s="277"/>
      <c r="C10" s="277"/>
      <c r="D10" s="277"/>
      <c r="E10" s="277"/>
      <c r="F10" s="277"/>
      <c r="G10" s="277"/>
      <c r="H10" s="277"/>
      <c r="I10" s="277"/>
      <c r="J10" s="277"/>
      <c r="K10" s="277"/>
      <c r="L10" s="277"/>
    </row>
    <row r="11" spans="1:44" ht="18.75" x14ac:dyDescent="0.25">
      <c r="A11" s="280"/>
      <c r="B11" s="280"/>
      <c r="C11" s="280"/>
      <c r="D11" s="280"/>
      <c r="E11" s="280"/>
      <c r="F11" s="280"/>
      <c r="G11" s="280"/>
      <c r="H11" s="280"/>
      <c r="I11" s="280"/>
      <c r="J11" s="280"/>
      <c r="K11" s="280"/>
      <c r="L11" s="280"/>
    </row>
    <row r="12" spans="1:44" x14ac:dyDescent="0.25">
      <c r="A12" s="191" t="s">
        <v>7</v>
      </c>
      <c r="B12" s="191"/>
      <c r="C12" s="191"/>
      <c r="D12" s="191"/>
      <c r="E12" s="191"/>
      <c r="F12" s="191"/>
      <c r="G12" s="191"/>
      <c r="H12" s="191"/>
      <c r="I12" s="190" t="s">
        <v>537</v>
      </c>
      <c r="J12" s="191"/>
      <c r="K12" s="191"/>
      <c r="L12" s="254"/>
    </row>
    <row r="13" spans="1:44" x14ac:dyDescent="0.25">
      <c r="A13" s="277" t="s">
        <v>8</v>
      </c>
      <c r="B13" s="277"/>
      <c r="C13" s="277"/>
      <c r="D13" s="277"/>
      <c r="E13" s="277"/>
      <c r="F13" s="277"/>
      <c r="G13" s="277"/>
      <c r="H13" s="277"/>
      <c r="I13" s="277"/>
      <c r="J13" s="277"/>
      <c r="K13" s="277"/>
      <c r="L13" s="277"/>
    </row>
    <row r="14" spans="1:44" ht="18.75" x14ac:dyDescent="0.25">
      <c r="A14" s="286"/>
      <c r="B14" s="286"/>
      <c r="C14" s="286"/>
      <c r="D14" s="286"/>
      <c r="E14" s="286"/>
      <c r="F14" s="286"/>
      <c r="G14" s="286"/>
      <c r="H14" s="286"/>
      <c r="I14" s="286"/>
      <c r="J14" s="286"/>
      <c r="K14" s="286"/>
      <c r="L14" s="286"/>
    </row>
    <row r="15" spans="1:44" x14ac:dyDescent="0.25">
      <c r="A15" s="191" t="s">
        <v>7</v>
      </c>
      <c r="B15" s="191"/>
      <c r="C15" s="191"/>
      <c r="D15" s="191"/>
      <c r="E15" s="191"/>
      <c r="F15" s="191"/>
      <c r="G15" s="191"/>
      <c r="H15" s="190" t="s">
        <v>538</v>
      </c>
      <c r="I15" s="191"/>
      <c r="J15" s="191"/>
      <c r="K15" s="191"/>
      <c r="L15" s="254"/>
    </row>
    <row r="16" spans="1:44" x14ac:dyDescent="0.25">
      <c r="A16" s="277" t="s">
        <v>6</v>
      </c>
      <c r="B16" s="277"/>
      <c r="C16" s="277"/>
      <c r="D16" s="277"/>
      <c r="E16" s="277"/>
      <c r="F16" s="277"/>
      <c r="G16" s="277"/>
      <c r="H16" s="277"/>
      <c r="I16" s="277"/>
      <c r="J16" s="277"/>
      <c r="K16" s="277"/>
      <c r="L16" s="277"/>
    </row>
    <row r="17" spans="1:12" ht="15.75" customHeight="1" x14ac:dyDescent="0.25">
      <c r="L17" s="241"/>
    </row>
    <row r="18" spans="1:12" x14ac:dyDescent="0.25">
      <c r="K18" s="105"/>
    </row>
    <row r="19" spans="1:12" ht="15.75" customHeight="1" x14ac:dyDescent="0.25">
      <c r="A19" s="407" t="s">
        <v>447</v>
      </c>
      <c r="B19" s="407"/>
      <c r="C19" s="407"/>
      <c r="D19" s="407"/>
      <c r="E19" s="407"/>
      <c r="F19" s="407"/>
      <c r="G19" s="407"/>
      <c r="H19" s="407"/>
      <c r="I19" s="407"/>
      <c r="J19" s="407"/>
      <c r="K19" s="407"/>
      <c r="L19" s="407"/>
    </row>
    <row r="20" spans="1:12" x14ac:dyDescent="0.25">
      <c r="A20" s="69"/>
      <c r="B20" s="69"/>
      <c r="C20" s="104"/>
      <c r="D20" s="104"/>
      <c r="E20" s="104"/>
      <c r="F20" s="104"/>
      <c r="G20" s="104"/>
      <c r="H20" s="104"/>
      <c r="I20" s="104"/>
      <c r="J20" s="104"/>
      <c r="K20" s="104"/>
      <c r="L20" s="255"/>
    </row>
    <row r="21" spans="1:12" ht="28.5" customHeight="1" x14ac:dyDescent="0.25">
      <c r="A21" s="397" t="s">
        <v>224</v>
      </c>
      <c r="B21" s="397" t="s">
        <v>223</v>
      </c>
      <c r="C21" s="403" t="s">
        <v>379</v>
      </c>
      <c r="D21" s="403"/>
      <c r="E21" s="403"/>
      <c r="F21" s="403"/>
      <c r="G21" s="403"/>
      <c r="H21" s="403"/>
      <c r="I21" s="398" t="s">
        <v>222</v>
      </c>
      <c r="J21" s="400" t="s">
        <v>381</v>
      </c>
      <c r="K21" s="397" t="s">
        <v>221</v>
      </c>
      <c r="L21" s="399" t="s">
        <v>380</v>
      </c>
    </row>
    <row r="22" spans="1:12" ht="58.5" customHeight="1" x14ac:dyDescent="0.25">
      <c r="A22" s="397"/>
      <c r="B22" s="397"/>
      <c r="C22" s="404" t="s">
        <v>3</v>
      </c>
      <c r="D22" s="404"/>
      <c r="E22" s="158"/>
      <c r="F22" s="159"/>
      <c r="G22" s="405" t="s">
        <v>2</v>
      </c>
      <c r="H22" s="406"/>
      <c r="I22" s="398"/>
      <c r="J22" s="401"/>
      <c r="K22" s="397"/>
      <c r="L22" s="399"/>
    </row>
    <row r="23" spans="1:12" ht="47.25" x14ac:dyDescent="0.25">
      <c r="A23" s="397"/>
      <c r="B23" s="397"/>
      <c r="C23" s="103" t="s">
        <v>220</v>
      </c>
      <c r="D23" s="103" t="s">
        <v>219</v>
      </c>
      <c r="E23" s="103" t="s">
        <v>220</v>
      </c>
      <c r="F23" s="103" t="s">
        <v>219</v>
      </c>
      <c r="G23" s="103" t="s">
        <v>220</v>
      </c>
      <c r="H23" s="103" t="s">
        <v>219</v>
      </c>
      <c r="I23" s="398"/>
      <c r="J23" s="402"/>
      <c r="K23" s="397"/>
      <c r="L23" s="399"/>
    </row>
    <row r="24" spans="1:12" x14ac:dyDescent="0.25">
      <c r="A24" s="78">
        <v>1</v>
      </c>
      <c r="B24" s="78">
        <v>2</v>
      </c>
      <c r="C24" s="103">
        <v>3</v>
      </c>
      <c r="D24" s="103">
        <v>4</v>
      </c>
      <c r="E24" s="103">
        <v>5</v>
      </c>
      <c r="F24" s="103">
        <v>6</v>
      </c>
      <c r="G24" s="103">
        <v>7</v>
      </c>
      <c r="H24" s="103">
        <v>8</v>
      </c>
      <c r="I24" s="103">
        <v>9</v>
      </c>
      <c r="J24" s="103">
        <v>10</v>
      </c>
      <c r="K24" s="103">
        <v>11</v>
      </c>
      <c r="L24" s="103">
        <v>12</v>
      </c>
    </row>
    <row r="25" spans="1:12" x14ac:dyDescent="0.25">
      <c r="A25" s="95">
        <v>1</v>
      </c>
      <c r="B25" s="96" t="s">
        <v>218</v>
      </c>
      <c r="C25" s="96" t="s">
        <v>326</v>
      </c>
      <c r="D25" s="96" t="s">
        <v>326</v>
      </c>
      <c r="E25" s="96" t="s">
        <v>326</v>
      </c>
      <c r="F25" s="96" t="s">
        <v>326</v>
      </c>
      <c r="G25" s="96" t="s">
        <v>326</v>
      </c>
      <c r="H25" s="96" t="s">
        <v>326</v>
      </c>
      <c r="I25" s="96" t="s">
        <v>326</v>
      </c>
      <c r="J25" s="101" t="s">
        <v>326</v>
      </c>
      <c r="K25" s="92"/>
      <c r="L25" s="107"/>
    </row>
    <row r="26" spans="1:12" ht="21.75" customHeight="1" x14ac:dyDescent="0.25">
      <c r="A26" s="95" t="s">
        <v>217</v>
      </c>
      <c r="B26" s="102" t="s">
        <v>386</v>
      </c>
      <c r="C26" s="93" t="s">
        <v>326</v>
      </c>
      <c r="D26" s="93" t="s">
        <v>326</v>
      </c>
      <c r="E26" s="93" t="s">
        <v>326</v>
      </c>
      <c r="F26" s="93" t="s">
        <v>326</v>
      </c>
      <c r="G26" s="93" t="s">
        <v>326</v>
      </c>
      <c r="H26" s="93" t="s">
        <v>326</v>
      </c>
      <c r="I26" s="93" t="s">
        <v>326</v>
      </c>
      <c r="J26" s="93" t="s">
        <v>326</v>
      </c>
      <c r="K26" s="92"/>
      <c r="L26" s="256"/>
    </row>
    <row r="27" spans="1:12" s="72" customFormat="1" ht="39" customHeight="1" x14ac:dyDescent="0.25">
      <c r="A27" s="95" t="s">
        <v>216</v>
      </c>
      <c r="B27" s="102" t="s">
        <v>388</v>
      </c>
      <c r="C27" s="93" t="s">
        <v>326</v>
      </c>
      <c r="D27" s="93" t="s">
        <v>326</v>
      </c>
      <c r="E27" s="93" t="s">
        <v>326</v>
      </c>
      <c r="F27" s="93" t="s">
        <v>326</v>
      </c>
      <c r="G27" s="93" t="s">
        <v>326</v>
      </c>
      <c r="H27" s="93" t="s">
        <v>326</v>
      </c>
      <c r="I27" s="93" t="s">
        <v>326</v>
      </c>
      <c r="J27" s="93" t="s">
        <v>326</v>
      </c>
      <c r="K27" s="92"/>
      <c r="L27" s="256"/>
    </row>
    <row r="28" spans="1:12" s="72" customFormat="1" ht="42" customHeight="1" x14ac:dyDescent="0.25">
      <c r="A28" s="95" t="s">
        <v>387</v>
      </c>
      <c r="B28" s="102" t="s">
        <v>392</v>
      </c>
      <c r="C28" s="93" t="s">
        <v>326</v>
      </c>
      <c r="D28" s="93" t="s">
        <v>326</v>
      </c>
      <c r="E28" s="93" t="s">
        <v>326</v>
      </c>
      <c r="F28" s="93" t="s">
        <v>326</v>
      </c>
      <c r="G28" s="93" t="s">
        <v>326</v>
      </c>
      <c r="H28" s="93" t="s">
        <v>326</v>
      </c>
      <c r="I28" s="93" t="s">
        <v>326</v>
      </c>
      <c r="J28" s="93" t="s">
        <v>326</v>
      </c>
      <c r="K28" s="92"/>
      <c r="L28" s="256"/>
    </row>
    <row r="29" spans="1:12" s="72" customFormat="1" ht="54" customHeight="1" x14ac:dyDescent="0.25">
      <c r="A29" s="95" t="s">
        <v>215</v>
      </c>
      <c r="B29" s="102" t="s">
        <v>391</v>
      </c>
      <c r="C29" s="93" t="s">
        <v>326</v>
      </c>
      <c r="D29" s="93" t="s">
        <v>326</v>
      </c>
      <c r="E29" s="93" t="s">
        <v>326</v>
      </c>
      <c r="F29" s="93" t="s">
        <v>326</v>
      </c>
      <c r="G29" s="93" t="s">
        <v>326</v>
      </c>
      <c r="H29" s="93" t="s">
        <v>326</v>
      </c>
      <c r="I29" s="93" t="s">
        <v>326</v>
      </c>
      <c r="J29" s="93" t="s">
        <v>326</v>
      </c>
      <c r="K29" s="92"/>
      <c r="L29" s="256"/>
    </row>
    <row r="30" spans="1:12" s="72" customFormat="1" ht="42" customHeight="1" x14ac:dyDescent="0.25">
      <c r="A30" s="95" t="s">
        <v>214</v>
      </c>
      <c r="B30" s="102" t="s">
        <v>393</v>
      </c>
      <c r="C30" s="93" t="s">
        <v>326</v>
      </c>
      <c r="D30" s="93" t="s">
        <v>326</v>
      </c>
      <c r="E30" s="93" t="s">
        <v>326</v>
      </c>
      <c r="F30" s="93" t="s">
        <v>326</v>
      </c>
      <c r="G30" s="93" t="s">
        <v>326</v>
      </c>
      <c r="H30" s="93" t="s">
        <v>326</v>
      </c>
      <c r="I30" s="93" t="s">
        <v>326</v>
      </c>
      <c r="J30" s="93" t="s">
        <v>326</v>
      </c>
      <c r="K30" s="92"/>
      <c r="L30" s="256"/>
    </row>
    <row r="31" spans="1:12" s="72" customFormat="1" ht="37.5" customHeight="1" x14ac:dyDescent="0.25">
      <c r="A31" s="95" t="s">
        <v>213</v>
      </c>
      <c r="B31" s="94" t="s">
        <v>389</v>
      </c>
      <c r="C31" s="93" t="s">
        <v>326</v>
      </c>
      <c r="D31" s="93" t="s">
        <v>326</v>
      </c>
      <c r="E31" s="93" t="s">
        <v>326</v>
      </c>
      <c r="F31" s="93" t="s">
        <v>326</v>
      </c>
      <c r="G31" s="93" t="s">
        <v>326</v>
      </c>
      <c r="H31" s="93" t="s">
        <v>326</v>
      </c>
      <c r="I31" s="93" t="s">
        <v>326</v>
      </c>
      <c r="J31" s="93" t="s">
        <v>326</v>
      </c>
      <c r="K31" s="92"/>
      <c r="L31" s="256"/>
    </row>
    <row r="32" spans="1:12" s="72" customFormat="1" x14ac:dyDescent="0.25">
      <c r="A32" s="95" t="s">
        <v>211</v>
      </c>
      <c r="B32" s="94" t="s">
        <v>394</v>
      </c>
      <c r="C32" s="93" t="s">
        <v>326</v>
      </c>
      <c r="D32" s="93" t="s">
        <v>326</v>
      </c>
      <c r="E32" s="93" t="s">
        <v>326</v>
      </c>
      <c r="F32" s="93" t="s">
        <v>326</v>
      </c>
      <c r="G32" s="93" t="s">
        <v>326</v>
      </c>
      <c r="H32" s="93" t="s">
        <v>326</v>
      </c>
      <c r="I32" s="93" t="s">
        <v>326</v>
      </c>
      <c r="J32" s="93" t="s">
        <v>326</v>
      </c>
      <c r="K32" s="92"/>
      <c r="L32" s="256"/>
    </row>
    <row r="33" spans="1:12" s="72" customFormat="1" ht="37.5" customHeight="1" x14ac:dyDescent="0.25">
      <c r="A33" s="95" t="s">
        <v>405</v>
      </c>
      <c r="B33" s="94" t="s">
        <v>322</v>
      </c>
      <c r="C33" s="93" t="s">
        <v>326</v>
      </c>
      <c r="D33" s="93" t="s">
        <v>326</v>
      </c>
      <c r="E33" s="93" t="s">
        <v>326</v>
      </c>
      <c r="F33" s="93" t="s">
        <v>326</v>
      </c>
      <c r="G33" s="93" t="s">
        <v>326</v>
      </c>
      <c r="H33" s="93" t="s">
        <v>326</v>
      </c>
      <c r="I33" s="93" t="s">
        <v>326</v>
      </c>
      <c r="J33" s="93" t="s">
        <v>326</v>
      </c>
      <c r="K33" s="92"/>
      <c r="L33" s="256"/>
    </row>
    <row r="34" spans="1:12" s="72" customFormat="1" ht="47.25" customHeight="1" x14ac:dyDescent="0.25">
      <c r="A34" s="95" t="s">
        <v>406</v>
      </c>
      <c r="B34" s="94" t="s">
        <v>398</v>
      </c>
      <c r="C34" s="93" t="s">
        <v>326</v>
      </c>
      <c r="D34" s="93" t="s">
        <v>326</v>
      </c>
      <c r="E34" s="93" t="s">
        <v>326</v>
      </c>
      <c r="F34" s="93" t="s">
        <v>326</v>
      </c>
      <c r="G34" s="93" t="s">
        <v>326</v>
      </c>
      <c r="H34" s="93" t="s">
        <v>326</v>
      </c>
      <c r="I34" s="93" t="s">
        <v>326</v>
      </c>
      <c r="J34" s="93" t="s">
        <v>326</v>
      </c>
      <c r="K34" s="100"/>
      <c r="L34" s="256"/>
    </row>
    <row r="35" spans="1:12" s="72" customFormat="1" ht="49.5" customHeight="1" x14ac:dyDescent="0.25">
      <c r="A35" s="95" t="s">
        <v>407</v>
      </c>
      <c r="B35" s="94" t="s">
        <v>212</v>
      </c>
      <c r="C35" s="93" t="s">
        <v>326</v>
      </c>
      <c r="D35" s="93" t="s">
        <v>326</v>
      </c>
      <c r="E35" s="93" t="s">
        <v>326</v>
      </c>
      <c r="F35" s="93" t="s">
        <v>326</v>
      </c>
      <c r="G35" s="93" t="s">
        <v>326</v>
      </c>
      <c r="H35" s="93" t="s">
        <v>326</v>
      </c>
      <c r="I35" s="93" t="s">
        <v>326</v>
      </c>
      <c r="J35" s="93" t="s">
        <v>326</v>
      </c>
      <c r="K35" s="100"/>
      <c r="L35" s="256"/>
    </row>
    <row r="36" spans="1:12" ht="37.5" customHeight="1" x14ac:dyDescent="0.25">
      <c r="A36" s="95" t="s">
        <v>408</v>
      </c>
      <c r="B36" s="94" t="s">
        <v>390</v>
      </c>
      <c r="C36" s="93" t="s">
        <v>326</v>
      </c>
      <c r="D36" s="93" t="s">
        <v>326</v>
      </c>
      <c r="E36" s="93" t="s">
        <v>326</v>
      </c>
      <c r="F36" s="93" t="s">
        <v>326</v>
      </c>
      <c r="G36" s="93" t="s">
        <v>326</v>
      </c>
      <c r="H36" s="93" t="s">
        <v>326</v>
      </c>
      <c r="I36" s="93" t="s">
        <v>326</v>
      </c>
      <c r="J36" s="93" t="s">
        <v>326</v>
      </c>
      <c r="K36" s="92"/>
      <c r="L36" s="256"/>
    </row>
    <row r="37" spans="1:12" x14ac:dyDescent="0.25">
      <c r="A37" s="95" t="s">
        <v>409</v>
      </c>
      <c r="B37" s="94" t="s">
        <v>210</v>
      </c>
      <c r="C37" s="93"/>
      <c r="D37" s="99"/>
      <c r="E37" s="99"/>
      <c r="F37" s="98"/>
      <c r="G37" s="98"/>
      <c r="H37" s="98"/>
      <c r="I37" s="97"/>
      <c r="J37" s="97"/>
      <c r="K37" s="92"/>
      <c r="L37" s="256"/>
    </row>
    <row r="38" spans="1:12" x14ac:dyDescent="0.25">
      <c r="A38" s="95" t="s">
        <v>410</v>
      </c>
      <c r="B38" s="96" t="s">
        <v>209</v>
      </c>
      <c r="C38" s="93"/>
      <c r="D38" s="92"/>
      <c r="E38" s="92"/>
      <c r="F38" s="92"/>
      <c r="G38" s="92"/>
      <c r="H38" s="92"/>
      <c r="I38" s="92"/>
      <c r="J38" s="92"/>
      <c r="K38" s="92"/>
      <c r="L38" s="256"/>
    </row>
    <row r="39" spans="1:12" ht="47.25" x14ac:dyDescent="0.25">
      <c r="A39" s="95">
        <v>2</v>
      </c>
      <c r="B39" s="94" t="s">
        <v>395</v>
      </c>
      <c r="C39" s="96">
        <v>2020</v>
      </c>
      <c r="D39" s="224">
        <v>2020</v>
      </c>
      <c r="E39" s="224"/>
      <c r="F39" s="224"/>
      <c r="G39" s="224" t="s">
        <v>627</v>
      </c>
      <c r="H39" s="224" t="s">
        <v>627</v>
      </c>
      <c r="I39" s="224"/>
      <c r="J39" s="224"/>
      <c r="K39" s="224" t="s">
        <v>583</v>
      </c>
      <c r="L39" s="257" t="s">
        <v>625</v>
      </c>
    </row>
    <row r="40" spans="1:12" ht="33.75" customHeight="1" x14ac:dyDescent="0.25">
      <c r="A40" s="95" t="s">
        <v>208</v>
      </c>
      <c r="B40" s="94" t="s">
        <v>397</v>
      </c>
      <c r="C40" s="96">
        <v>2020</v>
      </c>
      <c r="D40" s="224">
        <v>2020</v>
      </c>
      <c r="E40" s="224"/>
      <c r="F40" s="224"/>
      <c r="G40" s="224" t="s">
        <v>627</v>
      </c>
      <c r="H40" s="224" t="s">
        <v>627</v>
      </c>
      <c r="I40" s="224">
        <v>100</v>
      </c>
      <c r="J40" s="224">
        <v>100</v>
      </c>
      <c r="K40" s="224" t="s">
        <v>583</v>
      </c>
      <c r="L40" s="257" t="s">
        <v>615</v>
      </c>
    </row>
    <row r="41" spans="1:12" ht="49.5" customHeight="1" x14ac:dyDescent="0.25">
      <c r="A41" s="95" t="s">
        <v>207</v>
      </c>
      <c r="B41" s="96" t="s">
        <v>477</v>
      </c>
      <c r="C41" s="96">
        <v>2020</v>
      </c>
      <c r="D41" s="224">
        <v>2020</v>
      </c>
      <c r="E41" s="224"/>
      <c r="F41" s="224"/>
      <c r="G41" s="224" t="s">
        <v>627</v>
      </c>
      <c r="H41" s="224" t="s">
        <v>627</v>
      </c>
      <c r="I41" s="224">
        <v>100</v>
      </c>
      <c r="J41" s="224">
        <v>100</v>
      </c>
      <c r="K41" s="224" t="s">
        <v>583</v>
      </c>
      <c r="L41" s="257"/>
    </row>
    <row r="42" spans="1:12" ht="36" customHeight="1" x14ac:dyDescent="0.25">
      <c r="A42" s="95">
        <v>3</v>
      </c>
      <c r="B42" s="94" t="s">
        <v>396</v>
      </c>
      <c r="C42" s="96">
        <v>2020</v>
      </c>
      <c r="D42" s="224">
        <v>2020</v>
      </c>
      <c r="E42" s="224"/>
      <c r="F42" s="224"/>
      <c r="G42" s="224" t="s">
        <v>627</v>
      </c>
      <c r="H42" s="224" t="s">
        <v>627</v>
      </c>
      <c r="I42" s="224">
        <v>100</v>
      </c>
      <c r="J42" s="224">
        <v>100</v>
      </c>
      <c r="K42" s="224" t="s">
        <v>583</v>
      </c>
      <c r="L42" s="257" t="s">
        <v>615</v>
      </c>
    </row>
    <row r="43" spans="1:12" ht="34.5" customHeight="1" x14ac:dyDescent="0.25">
      <c r="A43" s="95" t="s">
        <v>206</v>
      </c>
      <c r="B43" s="94" t="s">
        <v>204</v>
      </c>
      <c r="C43" s="96">
        <v>2020</v>
      </c>
      <c r="D43" s="224">
        <v>2020</v>
      </c>
      <c r="E43" s="224"/>
      <c r="F43" s="224"/>
      <c r="G43" s="224" t="s">
        <v>627</v>
      </c>
      <c r="H43" s="224" t="s">
        <v>627</v>
      </c>
      <c r="I43" s="224">
        <v>100</v>
      </c>
      <c r="J43" s="224">
        <v>100</v>
      </c>
      <c r="K43" s="224" t="s">
        <v>583</v>
      </c>
      <c r="L43" s="257" t="s">
        <v>615</v>
      </c>
    </row>
    <row r="44" spans="1:12" ht="24.75" customHeight="1" x14ac:dyDescent="0.25">
      <c r="A44" s="95" t="s">
        <v>205</v>
      </c>
      <c r="B44" s="94" t="s">
        <v>202</v>
      </c>
      <c r="C44" s="96">
        <v>2020</v>
      </c>
      <c r="D44" s="224">
        <v>2020</v>
      </c>
      <c r="E44" s="224"/>
      <c r="F44" s="224"/>
      <c r="G44" s="224" t="s">
        <v>627</v>
      </c>
      <c r="H44" s="224" t="s">
        <v>627</v>
      </c>
      <c r="I44" s="224">
        <v>100</v>
      </c>
      <c r="J44" s="224">
        <v>100</v>
      </c>
      <c r="K44" s="224" t="s">
        <v>583</v>
      </c>
      <c r="L44" s="257" t="s">
        <v>615</v>
      </c>
    </row>
    <row r="45" spans="1:12" ht="54.75" customHeight="1" x14ac:dyDescent="0.25">
      <c r="A45" s="95" t="s">
        <v>203</v>
      </c>
      <c r="B45" s="94" t="s">
        <v>401</v>
      </c>
      <c r="C45" s="96">
        <v>2020</v>
      </c>
      <c r="D45" s="224">
        <v>2020</v>
      </c>
      <c r="E45" s="224"/>
      <c r="F45" s="224"/>
      <c r="G45" s="224">
        <v>2020</v>
      </c>
      <c r="H45" s="224">
        <v>2020</v>
      </c>
      <c r="I45" s="224">
        <v>100</v>
      </c>
      <c r="J45" s="224">
        <v>100</v>
      </c>
      <c r="K45" s="224" t="s">
        <v>583</v>
      </c>
      <c r="L45" s="257" t="s">
        <v>628</v>
      </c>
    </row>
    <row r="46" spans="1:12" ht="101.25" customHeight="1" x14ac:dyDescent="0.25">
      <c r="A46" s="95" t="s">
        <v>201</v>
      </c>
      <c r="B46" s="94" t="s">
        <v>399</v>
      </c>
      <c r="C46" s="225" t="s">
        <v>326</v>
      </c>
      <c r="D46" s="224" t="s">
        <v>326</v>
      </c>
      <c r="E46" s="224"/>
      <c r="F46" s="224"/>
      <c r="G46" s="224"/>
      <c r="H46" s="224"/>
      <c r="I46" s="224" t="s">
        <v>326</v>
      </c>
      <c r="J46" s="224"/>
      <c r="K46" s="224"/>
      <c r="L46" s="257" t="s">
        <v>486</v>
      </c>
    </row>
    <row r="47" spans="1:12" ht="30.75" customHeight="1" x14ac:dyDescent="0.25">
      <c r="A47" s="95" t="s">
        <v>199</v>
      </c>
      <c r="B47" s="94" t="s">
        <v>200</v>
      </c>
      <c r="C47" s="225" t="s">
        <v>326</v>
      </c>
      <c r="D47" s="224" t="s">
        <v>326</v>
      </c>
      <c r="E47" s="224"/>
      <c r="F47" s="224"/>
      <c r="G47" s="224" t="s">
        <v>326</v>
      </c>
      <c r="H47" s="224" t="s">
        <v>576</v>
      </c>
      <c r="I47" s="224">
        <v>100</v>
      </c>
      <c r="J47" s="224">
        <v>100</v>
      </c>
      <c r="K47" s="224" t="s">
        <v>583</v>
      </c>
      <c r="L47" s="257" t="s">
        <v>615</v>
      </c>
    </row>
    <row r="48" spans="1:12" ht="37.5" customHeight="1" x14ac:dyDescent="0.25">
      <c r="A48" s="95" t="s">
        <v>411</v>
      </c>
      <c r="B48" s="96" t="s">
        <v>198</v>
      </c>
      <c r="C48" s="225">
        <v>2021</v>
      </c>
      <c r="D48" s="224">
        <v>2021</v>
      </c>
      <c r="E48" s="224"/>
      <c r="F48" s="224"/>
      <c r="G48" s="224"/>
      <c r="H48" s="224" t="s">
        <v>576</v>
      </c>
      <c r="I48" s="224">
        <v>100</v>
      </c>
      <c r="J48" s="224">
        <v>100</v>
      </c>
      <c r="K48" s="224" t="s">
        <v>583</v>
      </c>
      <c r="L48" s="257" t="s">
        <v>615</v>
      </c>
    </row>
    <row r="49" spans="1:12" ht="35.25" customHeight="1" x14ac:dyDescent="0.25">
      <c r="A49" s="95">
        <v>4</v>
      </c>
      <c r="B49" s="94" t="s">
        <v>196</v>
      </c>
      <c r="C49" s="96" t="s">
        <v>326</v>
      </c>
      <c r="D49" s="224"/>
      <c r="E49" s="224"/>
      <c r="F49" s="224"/>
      <c r="G49" s="224"/>
      <c r="H49" s="224"/>
      <c r="I49" s="224"/>
      <c r="J49" s="224"/>
      <c r="K49" s="224"/>
      <c r="L49" s="257"/>
    </row>
    <row r="50" spans="1:12" ht="71.25" customHeight="1" x14ac:dyDescent="0.25">
      <c r="A50" s="95" t="s">
        <v>197</v>
      </c>
      <c r="B50" s="94" t="s">
        <v>400</v>
      </c>
      <c r="C50" s="96">
        <v>2021</v>
      </c>
      <c r="D50" s="96">
        <v>2021</v>
      </c>
      <c r="E50" s="224"/>
      <c r="F50" s="224"/>
      <c r="G50" s="224"/>
      <c r="H50" s="224">
        <v>2020</v>
      </c>
      <c r="I50" s="224">
        <v>100</v>
      </c>
      <c r="J50" s="224">
        <v>100</v>
      </c>
      <c r="K50" s="224" t="s">
        <v>583</v>
      </c>
      <c r="L50" s="257"/>
    </row>
    <row r="51" spans="1:12" ht="39.75" customHeight="1" x14ac:dyDescent="0.25">
      <c r="A51" s="95" t="s">
        <v>195</v>
      </c>
      <c r="B51" s="94" t="s">
        <v>402</v>
      </c>
      <c r="C51" s="225">
        <v>2021</v>
      </c>
      <c r="D51" s="225">
        <v>2021</v>
      </c>
      <c r="E51" s="224"/>
      <c r="F51" s="224"/>
      <c r="G51" s="224"/>
      <c r="H51" s="224">
        <v>2020</v>
      </c>
      <c r="I51" s="224">
        <v>100</v>
      </c>
      <c r="J51" s="224"/>
      <c r="K51" s="224" t="s">
        <v>583</v>
      </c>
      <c r="L51" s="257"/>
    </row>
    <row r="52" spans="1:12" ht="41.25" customHeight="1" x14ac:dyDescent="0.25">
      <c r="A52" s="95" t="s">
        <v>193</v>
      </c>
      <c r="B52" s="94" t="s">
        <v>194</v>
      </c>
      <c r="C52" s="225" t="s">
        <v>326</v>
      </c>
      <c r="D52" s="224"/>
      <c r="E52" s="224"/>
      <c r="F52" s="224"/>
      <c r="G52" s="224"/>
      <c r="H52" s="224"/>
      <c r="I52" s="224"/>
      <c r="J52" s="224"/>
      <c r="K52" s="224"/>
      <c r="L52" s="257" t="s">
        <v>486</v>
      </c>
    </row>
    <row r="53" spans="1:12" ht="48" customHeight="1" x14ac:dyDescent="0.25">
      <c r="A53" s="95" t="s">
        <v>191</v>
      </c>
      <c r="B53" s="166" t="s">
        <v>403</v>
      </c>
      <c r="C53" s="224">
        <v>2021</v>
      </c>
      <c r="D53" s="224"/>
      <c r="E53" s="224"/>
      <c r="F53" s="224"/>
      <c r="G53" s="224"/>
      <c r="H53" s="224" t="s">
        <v>627</v>
      </c>
      <c r="I53" s="224"/>
      <c r="J53" s="224"/>
      <c r="K53" s="224" t="s">
        <v>583</v>
      </c>
      <c r="L53" s="257"/>
    </row>
    <row r="54" spans="1:12" ht="46.5" customHeight="1" x14ac:dyDescent="0.25">
      <c r="A54" s="95" t="s">
        <v>404</v>
      </c>
      <c r="B54" s="94" t="s">
        <v>192</v>
      </c>
      <c r="C54" s="224">
        <v>2021</v>
      </c>
      <c r="D54" s="224"/>
      <c r="E54" s="224"/>
      <c r="F54" s="224"/>
      <c r="G54" s="224"/>
      <c r="H54" s="224" t="s">
        <v>630</v>
      </c>
      <c r="I54" s="224">
        <v>100</v>
      </c>
      <c r="J54" s="224">
        <v>100</v>
      </c>
      <c r="K54" s="224" t="s">
        <v>583</v>
      </c>
      <c r="L54" s="257" t="s">
        <v>629</v>
      </c>
    </row>
  </sheetData>
  <mergeCells count="18">
    <mergeCell ref="A14:L14"/>
    <mergeCell ref="A19:L19"/>
    <mergeCell ref="A5:L5"/>
    <mergeCell ref="A7:L7"/>
    <mergeCell ref="A10:L10"/>
    <mergeCell ref="A13:L13"/>
    <mergeCell ref="A8:L8"/>
    <mergeCell ref="A11:L11"/>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Галина В. Запорожец</cp:lastModifiedBy>
  <cp:lastPrinted>2020-08-12T07:26:45Z</cp:lastPrinted>
  <dcterms:created xsi:type="dcterms:W3CDTF">2015-08-16T15:31:05Z</dcterms:created>
  <dcterms:modified xsi:type="dcterms:W3CDTF">2022-02-24T09:59:50Z</dcterms:modified>
</cp:coreProperties>
</file>